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firstSheet="3" activeTab="3"/>
  </bookViews>
  <sheets>
    <sheet name="січень21" sheetId="1" r:id="rId1"/>
    <sheet name="лютий21" sheetId="2" r:id="rId2"/>
    <sheet name="березень21" sheetId="3" r:id="rId3"/>
    <sheet name="жовтень2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<sst xmlns="http://schemas.openxmlformats.org/spreadsheetml/2006/main" count="452" uniqueCount="67">
  <si>
    <t>Посада</t>
  </si>
  <si>
    <t>Посадовий оклад</t>
  </si>
  <si>
    <t>Надбавка за вислугу</t>
  </si>
  <si>
    <t>Доплата за ранг</t>
  </si>
  <si>
    <t>Чергова відпустка</t>
  </si>
  <si>
    <t>РАЗОМ нараховано</t>
  </si>
  <si>
    <t>Примітка</t>
  </si>
  <si>
    <t>січень 2021 р.</t>
  </si>
  <si>
    <t>начальник</t>
  </si>
  <si>
    <t xml:space="preserve"> 1,00д. </t>
  </si>
  <si>
    <t xml:space="preserve"> </t>
  </si>
  <si>
    <t>Разом</t>
  </si>
  <si>
    <t>відділ бухобліку</t>
  </si>
  <si>
    <t xml:space="preserve"> 21,00д. </t>
  </si>
  <si>
    <t>бюджетний відділ</t>
  </si>
  <si>
    <t xml:space="preserve"> 12,00д. </t>
  </si>
  <si>
    <t xml:space="preserve"> 21,00д.          20 - 20</t>
  </si>
  <si>
    <t>Разом за перiодом</t>
  </si>
  <si>
    <t>Всього</t>
  </si>
  <si>
    <t>^</t>
  </si>
  <si>
    <t>Головний спеціаліст</t>
  </si>
  <si>
    <t>Нараховано ЄСВ 22%</t>
  </si>
  <si>
    <t>Начальник відділу</t>
  </si>
  <si>
    <t>Індексація</t>
  </si>
  <si>
    <t>лютий 2021 р.</t>
  </si>
  <si>
    <t xml:space="preserve">Начальник відділу </t>
  </si>
  <si>
    <t>0</t>
  </si>
  <si>
    <t>за січень 2021</t>
  </si>
  <si>
    <t>за лютий 2021</t>
  </si>
  <si>
    <t>грн.</t>
  </si>
  <si>
    <t>за березень 2021</t>
  </si>
  <si>
    <t>березень 2021 р.</t>
  </si>
  <si>
    <t>Грошова допомога</t>
  </si>
  <si>
    <t>Інформація щодо фактично нарахованої заробітної плати працівникам фінансового відділу Чернігівської РДА</t>
  </si>
  <si>
    <t>Доплата до мін. з/п</t>
  </si>
  <si>
    <t>№ з/п</t>
  </si>
  <si>
    <t>Інформація щодо фактично нарахованої заробітної плати</t>
  </si>
  <si>
    <t>Інтенсив</t>
  </si>
  <si>
    <t>Начальник управління</t>
  </si>
  <si>
    <t>податок на  дохід</t>
  </si>
  <si>
    <t>військовий збір</t>
  </si>
  <si>
    <t>проф.внески</t>
  </si>
  <si>
    <t>аванс</t>
  </si>
  <si>
    <t>всього утримано</t>
  </si>
  <si>
    <t>До видачі</t>
  </si>
  <si>
    <t xml:space="preserve"> Січень 2022 р.</t>
  </si>
  <si>
    <t>ПІБ</t>
  </si>
  <si>
    <t>Лутченко Олена  Михайлівна</t>
  </si>
  <si>
    <t>Нехай Алла Михайлівна</t>
  </si>
  <si>
    <t>Заступник начальника управління -нач.відділу</t>
  </si>
  <si>
    <t>Індексація за січень</t>
  </si>
  <si>
    <t>благодійні внески</t>
  </si>
  <si>
    <t>Кріса Алла Георгіївна</t>
  </si>
  <si>
    <t>Лютий 2022р.</t>
  </si>
  <si>
    <t>Перер з/п</t>
  </si>
  <si>
    <t xml:space="preserve">Індексація </t>
  </si>
  <si>
    <t>Березень 2022р.</t>
  </si>
  <si>
    <t>Квітень 2022р.</t>
  </si>
  <si>
    <t>Премія</t>
  </si>
  <si>
    <t xml:space="preserve"> Травень2022р.</t>
  </si>
  <si>
    <t>Липень 2022р.</t>
  </si>
  <si>
    <t>Серпень 2022р.</t>
  </si>
  <si>
    <t>Вересень 2022р.</t>
  </si>
  <si>
    <t>Жовтень 2022р.</t>
  </si>
  <si>
    <t>Матер. допом. на соц-побут. умови</t>
  </si>
  <si>
    <t>Листопад 2022р.</t>
  </si>
  <si>
    <t>Грудень 2022р.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</si>
</sst>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##0.00;\-###0.00;;"/>
    <numFmt numFmtId="173" formatCode=";;;"/>
    <numFmt numFmtId="174" formatCode="0.00_ ;\-0.00\ "/>
    <numFmt numFmtId="175" formatCode="0.000"/>
    <numFmt numFmtId="176" formatCode="0.0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73" fontId="2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right" vertical="top"/>
    </xf>
    <xf numFmtId="0" fontId="50" fillId="0" borderId="14" xfId="0" applyFont="1" applyFill="1" applyBorder="1" applyAlignment="1">
      <alignment horizontal="right" vertical="top"/>
    </xf>
    <xf numFmtId="172" fontId="3" fillId="0" borderId="15" xfId="0" applyNumberFormat="1" applyFont="1" applyFill="1" applyBorder="1" applyAlignment="1">
      <alignment horizontal="right" vertical="top"/>
    </xf>
    <xf numFmtId="0" fontId="50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top"/>
    </xf>
    <xf numFmtId="172" fontId="3" fillId="0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9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 wrapText="1"/>
    </xf>
    <xf numFmtId="2" fontId="49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2" fontId="49" fillId="0" borderId="13" xfId="0" applyNumberFormat="1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/>
    </xf>
    <xf numFmtId="0" fontId="49" fillId="0" borderId="14" xfId="0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>
      <alignment horizontal="right" vertical="top"/>
    </xf>
    <xf numFmtId="0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top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top"/>
    </xf>
    <xf numFmtId="0" fontId="49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172" fontId="4" fillId="0" borderId="37" xfId="0" applyNumberFormat="1" applyFont="1" applyFill="1" applyBorder="1" applyAlignment="1">
      <alignment horizontal="right" vertical="top"/>
    </xf>
    <xf numFmtId="0" fontId="4" fillId="0" borderId="37" xfId="0" applyNumberFormat="1" applyFont="1" applyFill="1" applyBorder="1" applyAlignment="1">
      <alignment horizontal="right" vertical="top" wrapText="1"/>
    </xf>
    <xf numFmtId="172" fontId="4" fillId="0" borderId="37" xfId="0" applyNumberFormat="1" applyFont="1" applyFill="1" applyBorder="1" applyAlignment="1">
      <alignment horizontal="right" vertical="top" wrapText="1"/>
    </xf>
    <xf numFmtId="2" fontId="4" fillId="0" borderId="37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0" fontId="49" fillId="0" borderId="0" xfId="0" applyFont="1" applyFill="1" applyAlignment="1">
      <alignment horizontal="center" vertical="top"/>
    </xf>
    <xf numFmtId="172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49" fillId="0" borderId="23" xfId="0" applyFont="1" applyBorder="1" applyAlignment="1">
      <alignment/>
    </xf>
    <xf numFmtId="0" fontId="4" fillId="0" borderId="0" xfId="0" applyFont="1" applyAlignment="1">
      <alignment/>
    </xf>
    <xf numFmtId="2" fontId="50" fillId="0" borderId="1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right" vertical="top" wrapText="1"/>
    </xf>
    <xf numFmtId="172" fontId="4" fillId="0" borderId="22" xfId="0" applyNumberFormat="1" applyFont="1" applyFill="1" applyBorder="1" applyAlignment="1">
      <alignment horizontal="right" vertical="top"/>
    </xf>
    <xf numFmtId="2" fontId="50" fillId="0" borderId="17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 wrapText="1"/>
    </xf>
    <xf numFmtId="2" fontId="49" fillId="0" borderId="39" xfId="0" applyNumberFormat="1" applyFont="1" applyFill="1" applyBorder="1" applyAlignment="1">
      <alignment horizontal="right" vertical="top" wrapText="1"/>
    </xf>
    <xf numFmtId="0" fontId="49" fillId="33" borderId="40" xfId="0" applyFont="1" applyFill="1" applyBorder="1" applyAlignment="1">
      <alignment/>
    </xf>
    <xf numFmtId="49" fontId="4" fillId="33" borderId="25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left" vertical="top" wrapText="1"/>
    </xf>
    <xf numFmtId="2" fontId="49" fillId="0" borderId="38" xfId="0" applyNumberFormat="1" applyFont="1" applyFill="1" applyBorder="1" applyAlignment="1">
      <alignment horizontal="right" vertical="top"/>
    </xf>
    <xf numFmtId="2" fontId="50" fillId="0" borderId="38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left" vertical="top" wrapText="1"/>
    </xf>
    <xf numFmtId="2" fontId="50" fillId="0" borderId="0" xfId="0" applyNumberFormat="1" applyFont="1" applyFill="1" applyBorder="1" applyAlignment="1">
      <alignment horizontal="right" vertical="top"/>
    </xf>
    <xf numFmtId="2" fontId="49" fillId="0" borderId="41" xfId="0" applyNumberFormat="1" applyFont="1" applyFill="1" applyBorder="1" applyAlignment="1">
      <alignment horizontal="right" vertical="top" wrapText="1"/>
    </xf>
    <xf numFmtId="2" fontId="49" fillId="0" borderId="42" xfId="0" applyNumberFormat="1" applyFont="1" applyFill="1" applyBorder="1" applyAlignment="1">
      <alignment horizontal="right" vertical="top" wrapText="1"/>
    </xf>
    <xf numFmtId="2" fontId="49" fillId="0" borderId="0" xfId="0" applyNumberFormat="1" applyFont="1" applyFill="1" applyBorder="1" applyAlignment="1">
      <alignment horizontal="right" vertical="top" wrapText="1"/>
    </xf>
    <xf numFmtId="2" fontId="49" fillId="0" borderId="41" xfId="0" applyNumberFormat="1" applyFont="1" applyFill="1" applyBorder="1" applyAlignment="1">
      <alignment horizontal="right" vertical="top"/>
    </xf>
    <xf numFmtId="2" fontId="49" fillId="0" borderId="0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2" fontId="49" fillId="0" borderId="44" xfId="0" applyNumberFormat="1" applyFont="1" applyFill="1" applyBorder="1" applyAlignment="1">
      <alignment horizontal="right" vertical="top"/>
    </xf>
    <xf numFmtId="0" fontId="49" fillId="0" borderId="38" xfId="0" applyFont="1" applyBorder="1" applyAlignment="1">
      <alignment/>
    </xf>
    <xf numFmtId="0" fontId="49" fillId="0" borderId="38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vertical="top"/>
    </xf>
    <xf numFmtId="0" fontId="49" fillId="0" borderId="45" xfId="0" applyFont="1" applyFill="1" applyBorder="1" applyAlignment="1">
      <alignment horizontal="left" vertical="top" wrapText="1"/>
    </xf>
    <xf numFmtId="2" fontId="49" fillId="0" borderId="45" xfId="0" applyNumberFormat="1" applyFont="1" applyFill="1" applyBorder="1" applyAlignment="1">
      <alignment horizontal="right" vertical="top"/>
    </xf>
    <xf numFmtId="2" fontId="50" fillId="0" borderId="45" xfId="0" applyNumberFormat="1" applyFont="1" applyFill="1" applyBorder="1" applyAlignment="1">
      <alignment horizontal="right" vertical="top"/>
    </xf>
    <xf numFmtId="0" fontId="49" fillId="0" borderId="45" xfId="0" applyFont="1" applyFill="1" applyBorder="1" applyAlignment="1">
      <alignment horizontal="left" vertical="top"/>
    </xf>
    <xf numFmtId="0" fontId="49" fillId="0" borderId="45" xfId="0" applyFont="1" applyFill="1" applyBorder="1" applyAlignment="1">
      <alignment vertical="top"/>
    </xf>
    <xf numFmtId="2" fontId="49" fillId="0" borderId="38" xfId="0" applyNumberFormat="1" applyFont="1" applyFill="1" applyBorder="1" applyAlignment="1">
      <alignment horizontal="right" vertical="top" wrapText="1"/>
    </xf>
    <xf numFmtId="0" fontId="51" fillId="0" borderId="45" xfId="0" applyFont="1" applyFill="1" applyBorder="1" applyAlignment="1">
      <alignment horizontal="left" vertical="top"/>
    </xf>
    <xf numFmtId="0" fontId="51" fillId="0" borderId="45" xfId="0" applyFont="1" applyFill="1" applyBorder="1" applyAlignment="1">
      <alignment vertical="top"/>
    </xf>
    <xf numFmtId="0" fontId="50" fillId="0" borderId="45" xfId="0" applyFont="1" applyFill="1" applyBorder="1" applyAlignment="1">
      <alignment vertical="top"/>
    </xf>
    <xf numFmtId="0" fontId="51" fillId="0" borderId="38" xfId="0" applyFont="1" applyFill="1" applyBorder="1" applyAlignment="1">
      <alignment horizontal="left" vertical="top"/>
    </xf>
    <xf numFmtId="0" fontId="51" fillId="0" borderId="38" xfId="0" applyFont="1" applyFill="1" applyBorder="1" applyAlignment="1">
      <alignment vertical="top"/>
    </xf>
    <xf numFmtId="0" fontId="51" fillId="0" borderId="0" xfId="0" applyFont="1" applyFill="1" applyAlignment="1">
      <alignment vertical="top"/>
    </xf>
    <xf numFmtId="0" fontId="50" fillId="0" borderId="38" xfId="0" applyFont="1" applyFill="1" applyBorder="1" applyAlignment="1">
      <alignment vertical="top"/>
    </xf>
    <xf numFmtId="0" fontId="51" fillId="0" borderId="45" xfId="0" applyFont="1" applyFill="1" applyBorder="1" applyAlignment="1">
      <alignment horizontal="right" vertical="top" wrapText="1"/>
    </xf>
    <xf numFmtId="0" fontId="51" fillId="0" borderId="38" xfId="0" applyFont="1" applyFill="1" applyBorder="1" applyAlignment="1">
      <alignment horizontal="right" vertical="top" wrapText="1"/>
    </xf>
    <xf numFmtId="0" fontId="49" fillId="0" borderId="38" xfId="0" applyFont="1" applyFill="1" applyBorder="1" applyAlignment="1">
      <alignment/>
    </xf>
    <xf numFmtId="0" fontId="49" fillId="0" borderId="38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50" fillId="0" borderId="38" xfId="0" applyFont="1" applyBorder="1" applyAlignment="1">
      <alignment/>
    </xf>
    <xf numFmtId="0" fontId="2" fillId="0" borderId="38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/>
    </xf>
    <xf numFmtId="2" fontId="50" fillId="0" borderId="45" xfId="0" applyNumberFormat="1" applyFont="1" applyFill="1" applyBorder="1" applyAlignment="1">
      <alignment horizontal="center" vertical="top"/>
    </xf>
    <xf numFmtId="2" fontId="49" fillId="0" borderId="45" xfId="0" applyNumberFormat="1" applyFont="1" applyFill="1" applyBorder="1" applyAlignment="1">
      <alignment horizontal="center" vertical="top"/>
    </xf>
    <xf numFmtId="0" fontId="49" fillId="0" borderId="45" xfId="0" applyFont="1" applyFill="1" applyBorder="1" applyAlignment="1">
      <alignment/>
    </xf>
    <xf numFmtId="2" fontId="3" fillId="0" borderId="38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2" fontId="2" fillId="0" borderId="38" xfId="0" applyNumberFormat="1" applyFont="1" applyFill="1" applyBorder="1" applyAlignment="1">
      <alignment horizontal="right" vertical="top"/>
    </xf>
    <xf numFmtId="0" fontId="49" fillId="0" borderId="45" xfId="0" applyFont="1" applyFill="1" applyBorder="1" applyAlignment="1">
      <alignment horizontal="center" vertical="top"/>
    </xf>
    <xf numFmtId="2" fontId="49" fillId="0" borderId="38" xfId="0" applyNumberFormat="1" applyFont="1" applyFill="1" applyBorder="1" applyAlignment="1">
      <alignment horizontal="center" vertical="top"/>
    </xf>
    <xf numFmtId="2" fontId="51" fillId="0" borderId="38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center" wrapText="1"/>
    </xf>
    <xf numFmtId="2" fontId="50" fillId="0" borderId="47" xfId="0" applyNumberFormat="1" applyFont="1" applyFill="1" applyBorder="1" applyAlignment="1">
      <alignment horizontal="right" vertical="top"/>
    </xf>
    <xf numFmtId="2" fontId="50" fillId="0" borderId="46" xfId="0" applyNumberFormat="1" applyFont="1" applyFill="1" applyBorder="1" applyAlignment="1">
      <alignment horizontal="right" vertical="top"/>
    </xf>
    <xf numFmtId="49" fontId="3" fillId="33" borderId="38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vertical="top"/>
    </xf>
    <xf numFmtId="2" fontId="49" fillId="0" borderId="38" xfId="0" applyNumberFormat="1" applyFont="1" applyFill="1" applyBorder="1" applyAlignment="1">
      <alignment/>
    </xf>
    <xf numFmtId="2" fontId="49" fillId="0" borderId="38" xfId="0" applyNumberFormat="1" applyFont="1" applyBorder="1" applyAlignment="1">
      <alignment/>
    </xf>
    <xf numFmtId="2" fontId="2" fillId="0" borderId="38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Alignment="1">
      <alignment horizontal="left" vertical="center"/>
    </xf>
    <xf numFmtId="2" fontId="52" fillId="0" borderId="0" xfId="0" applyNumberFormat="1" applyFont="1" applyFill="1" applyBorder="1" applyAlignment="1">
      <alignment horizontal="right" vertical="top"/>
    </xf>
    <xf numFmtId="2" fontId="52" fillId="0" borderId="41" xfId="0" applyNumberFormat="1" applyFont="1" applyFill="1" applyBorder="1" applyAlignment="1">
      <alignment horizontal="right" vertical="top" wrapText="1"/>
    </xf>
    <xf numFmtId="2" fontId="52" fillId="0" borderId="42" xfId="0" applyNumberFormat="1" applyFont="1" applyFill="1" applyBorder="1" applyAlignment="1">
      <alignment horizontal="right" vertical="top" wrapText="1"/>
    </xf>
    <xf numFmtId="2" fontId="52" fillId="0" borderId="0" xfId="0" applyNumberFormat="1" applyFont="1" applyFill="1" applyBorder="1" applyAlignment="1">
      <alignment horizontal="right" vertical="top" wrapText="1"/>
    </xf>
    <xf numFmtId="2" fontId="52" fillId="0" borderId="41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252121\Documents\&#1089;&#1110;&#1095;&#1077;&#1085;&#1100;%20&#107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тройка"/>
      <sheetName val="Отчеты"/>
      <sheetName val="Описание данных"/>
    </sheetNames>
    <sheetDataSet>
      <sheetData sheetId="0">
        <row r="10">
          <cell r="G10">
            <v>1</v>
          </cell>
          <cell r="I10">
            <v>321.05</v>
          </cell>
          <cell r="N10">
            <v>1</v>
          </cell>
          <cell r="P10">
            <v>160.53</v>
          </cell>
          <cell r="U10">
            <v>1</v>
          </cell>
          <cell r="W10">
            <v>31.58</v>
          </cell>
          <cell r="AR10">
            <v>513.16</v>
          </cell>
        </row>
        <row r="13">
          <cell r="I13" t="str">
            <v/>
          </cell>
          <cell r="P13" t="str">
            <v/>
          </cell>
          <cell r="W13" t="str">
            <v/>
          </cell>
          <cell r="AR13" t="str">
            <v/>
          </cell>
        </row>
        <row r="15">
          <cell r="G15">
            <v>21</v>
          </cell>
          <cell r="I15">
            <v>5300</v>
          </cell>
          <cell r="U15">
            <v>21</v>
          </cell>
          <cell r="W15">
            <v>200</v>
          </cell>
          <cell r="AI15">
            <v>21</v>
          </cell>
          <cell r="AK15">
            <v>500</v>
          </cell>
          <cell r="AR15">
            <v>6000</v>
          </cell>
        </row>
        <row r="17">
          <cell r="G17">
            <v>1</v>
          </cell>
          <cell r="I17">
            <v>245.79</v>
          </cell>
          <cell r="N17">
            <v>1</v>
          </cell>
          <cell r="P17">
            <v>66.36</v>
          </cell>
          <cell r="U17">
            <v>1</v>
          </cell>
          <cell r="W17">
            <v>15.79</v>
          </cell>
          <cell r="AR17">
            <v>327.94</v>
          </cell>
        </row>
        <row r="20">
          <cell r="I20" t="str">
            <v/>
          </cell>
          <cell r="P20" t="str">
            <v/>
          </cell>
          <cell r="W20" t="str">
            <v/>
          </cell>
          <cell r="AK20" t="str">
            <v/>
          </cell>
          <cell r="AR20" t="str">
            <v/>
          </cell>
        </row>
        <row r="22">
          <cell r="G22">
            <v>1</v>
          </cell>
          <cell r="I22">
            <v>278.95</v>
          </cell>
          <cell r="N22">
            <v>1</v>
          </cell>
          <cell r="P22">
            <v>139.47</v>
          </cell>
          <cell r="U22">
            <v>1</v>
          </cell>
          <cell r="W22">
            <v>21.05</v>
          </cell>
          <cell r="AR22">
            <v>439.47</v>
          </cell>
        </row>
        <row r="24">
          <cell r="G24">
            <v>12</v>
          </cell>
          <cell r="I24">
            <v>3347.37</v>
          </cell>
          <cell r="N24">
            <v>12</v>
          </cell>
          <cell r="P24">
            <v>1405.89</v>
          </cell>
          <cell r="U24">
            <v>12</v>
          </cell>
          <cell r="W24">
            <v>252.63</v>
          </cell>
          <cell r="AB24">
            <v>21</v>
          </cell>
          <cell r="AD24">
            <v>5650.82</v>
          </cell>
          <cell r="AR24">
            <v>10656.71</v>
          </cell>
        </row>
        <row r="26">
          <cell r="G26">
            <v>21</v>
          </cell>
          <cell r="I26">
            <v>5300</v>
          </cell>
          <cell r="N26">
            <v>21</v>
          </cell>
          <cell r="P26">
            <v>2650</v>
          </cell>
          <cell r="U26">
            <v>21</v>
          </cell>
          <cell r="W26">
            <v>600</v>
          </cell>
          <cell r="AR26">
            <v>8550</v>
          </cell>
        </row>
        <row r="29">
          <cell r="I29" t="str">
            <v/>
          </cell>
          <cell r="P29" t="str">
            <v/>
          </cell>
          <cell r="W29" t="str">
            <v/>
          </cell>
          <cell r="AD29" t="str">
            <v/>
          </cell>
          <cell r="AK29" t="str">
            <v/>
          </cell>
          <cell r="AR29" t="str">
            <v/>
          </cell>
        </row>
        <row r="31">
          <cell r="I31" t="str">
            <v/>
          </cell>
          <cell r="P31" t="str">
            <v/>
          </cell>
          <cell r="W31" t="str">
            <v/>
          </cell>
          <cell r="AD31" t="str">
            <v/>
          </cell>
          <cell r="AK31" t="str">
            <v/>
          </cell>
          <cell r="AR3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PageLayoutView="0" workbookViewId="0" topLeftCell="A10">
      <selection activeCell="AL36" sqref="AL36"/>
    </sheetView>
  </sheetViews>
  <sheetFormatPr defaultColWidth="9.140625" defaultRowHeight="12.75"/>
  <cols>
    <col min="1" max="1" width="8.140625" style="25" customWidth="1"/>
    <col min="2" max="2" width="40.7109375" style="25" customWidth="1"/>
    <col min="3" max="3" width="12.7109375" style="25" customWidth="1"/>
    <col min="4" max="8" width="12.7109375" style="25" hidden="1" customWidth="1"/>
    <col min="9" max="9" width="0" style="25" hidden="1" customWidth="1"/>
    <col min="10" max="10" width="12.7109375" style="25" customWidth="1"/>
    <col min="11" max="15" width="12.7109375" style="25" hidden="1" customWidth="1"/>
    <col min="16" max="16" width="9.140625" style="25" hidden="1" customWidth="1"/>
    <col min="17" max="17" width="12.7109375" style="25" customWidth="1"/>
    <col min="18" max="22" width="12.7109375" style="25" hidden="1" customWidth="1"/>
    <col min="23" max="23" width="0" style="25" hidden="1" customWidth="1"/>
    <col min="24" max="24" width="12.7109375" style="25" customWidth="1"/>
    <col min="25" max="29" width="12.7109375" style="25" hidden="1" customWidth="1"/>
    <col min="30" max="30" width="0" style="25" hidden="1" customWidth="1"/>
    <col min="31" max="31" width="14.00390625" style="25" bestFit="1" customWidth="1"/>
    <col min="32" max="36" width="12.7109375" style="25" hidden="1" customWidth="1"/>
    <col min="37" max="37" width="0" style="25" hidden="1" customWidth="1"/>
    <col min="38" max="38" width="17.421875" style="25" customWidth="1"/>
    <col min="39" max="43" width="12.7109375" style="25" hidden="1" customWidth="1"/>
    <col min="44" max="44" width="0" style="25" hidden="1" customWidth="1"/>
    <col min="45" max="49" width="12.7109375" style="25" hidden="1" customWidth="1"/>
    <col min="50" max="50" width="0" style="25" hidden="1" customWidth="1"/>
    <col min="51" max="53" width="9.140625" style="25" customWidth="1"/>
    <col min="54" max="54" width="8.57421875" style="25" customWidth="1"/>
    <col min="55" max="16384" width="9.140625" style="25" customWidth="1"/>
  </cols>
  <sheetData>
    <row r="1" spans="1:38" ht="12.75" customHeight="1">
      <c r="A1" s="22"/>
      <c r="B1" s="1">
        <v>1</v>
      </c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3"/>
      <c r="P1" s="23"/>
      <c r="AL1" s="2">
        <v>1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27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38" ht="12.75" customHeight="1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7"/>
      <c r="P4" s="27"/>
      <c r="AL4" s="3" t="s">
        <v>29</v>
      </c>
    </row>
    <row r="5" spans="1:54" ht="35.25" customHeight="1" thickBot="1">
      <c r="A5" s="30" t="s">
        <v>35</v>
      </c>
      <c r="B5" s="31" t="s">
        <v>0</v>
      </c>
      <c r="C5" s="32" t="s">
        <v>1</v>
      </c>
      <c r="D5" s="33"/>
      <c r="E5" s="34"/>
      <c r="F5" s="35"/>
      <c r="G5" s="35"/>
      <c r="H5" s="35"/>
      <c r="I5" s="33"/>
      <c r="J5" s="34" t="s">
        <v>2</v>
      </c>
      <c r="K5" s="33"/>
      <c r="L5" s="34"/>
      <c r="M5" s="35"/>
      <c r="N5" s="35"/>
      <c r="O5" s="35"/>
      <c r="P5" s="33"/>
      <c r="Q5" s="34" t="s">
        <v>3</v>
      </c>
      <c r="R5" s="33"/>
      <c r="S5" s="34"/>
      <c r="T5" s="35"/>
      <c r="U5" s="35"/>
      <c r="V5" s="35"/>
      <c r="W5" s="33"/>
      <c r="X5" s="34" t="s">
        <v>4</v>
      </c>
      <c r="Y5" s="33"/>
      <c r="Z5" s="34"/>
      <c r="AA5" s="35"/>
      <c r="AB5" s="35"/>
      <c r="AC5" s="35"/>
      <c r="AD5" s="33"/>
      <c r="AE5" s="36" t="s">
        <v>34</v>
      </c>
      <c r="AF5" s="37"/>
      <c r="AG5" s="38"/>
      <c r="AH5" s="39"/>
      <c r="AI5" s="39"/>
      <c r="AJ5" s="39"/>
      <c r="AK5" s="39"/>
      <c r="AL5" s="4" t="s">
        <v>5</v>
      </c>
      <c r="AM5" s="37"/>
      <c r="AN5" s="38"/>
      <c r="AO5" s="39"/>
      <c r="AP5" s="39"/>
      <c r="AQ5" s="39"/>
      <c r="AR5" s="40"/>
      <c r="AS5" s="37"/>
      <c r="AT5" s="38"/>
      <c r="AU5" s="39"/>
      <c r="AV5" s="39"/>
      <c r="AW5" s="39"/>
      <c r="AX5" s="40"/>
      <c r="AY5" s="29"/>
      <c r="AZ5" s="41"/>
      <c r="BA5" s="41"/>
      <c r="BB5" s="41"/>
    </row>
    <row r="6" spans="1:54" ht="13.5" customHeight="1" hidden="1" thickBot="1">
      <c r="A6" s="42"/>
      <c r="B6" s="43"/>
      <c r="C6" s="43"/>
      <c r="D6" s="43"/>
      <c r="E6" s="44"/>
      <c r="F6" s="45"/>
      <c r="G6" s="45"/>
      <c r="H6" s="45"/>
      <c r="I6" s="46"/>
      <c r="J6" s="43"/>
      <c r="K6" s="43"/>
      <c r="L6" s="44"/>
      <c r="M6" s="45"/>
      <c r="N6" s="45"/>
      <c r="O6" s="45"/>
      <c r="P6" s="46"/>
      <c r="Q6" s="43"/>
      <c r="R6" s="43"/>
      <c r="S6" s="44"/>
      <c r="T6" s="45"/>
      <c r="U6" s="45"/>
      <c r="V6" s="45"/>
      <c r="W6" s="46"/>
      <c r="X6" s="43"/>
      <c r="Y6" s="43"/>
      <c r="Z6" s="44"/>
      <c r="AA6" s="45"/>
      <c r="AB6" s="45"/>
      <c r="AC6" s="45"/>
      <c r="AD6" s="46"/>
      <c r="AE6" s="43"/>
      <c r="AF6" s="43"/>
      <c r="AG6" s="44"/>
      <c r="AH6" s="45"/>
      <c r="AI6" s="45"/>
      <c r="AJ6" s="45"/>
      <c r="AK6" s="46"/>
      <c r="AL6" s="5"/>
      <c r="AM6" s="43" t="s">
        <v>6</v>
      </c>
      <c r="AN6" s="44"/>
      <c r="AO6" s="45"/>
      <c r="AP6" s="45"/>
      <c r="AQ6" s="45"/>
      <c r="AR6" s="46"/>
      <c r="AS6" s="43" t="s">
        <v>6</v>
      </c>
      <c r="AT6" s="44"/>
      <c r="AU6" s="45"/>
      <c r="AV6" s="45"/>
      <c r="AW6" s="45"/>
      <c r="AX6" s="46"/>
      <c r="AY6" s="29"/>
      <c r="AZ6" s="41"/>
      <c r="BA6" s="41"/>
      <c r="BB6" s="41"/>
    </row>
    <row r="7" spans="1:51" ht="21.75" customHeight="1" thickBot="1">
      <c r="A7" s="47"/>
      <c r="B7" s="48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6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</row>
    <row r="8" spans="1:54" ht="15.75" customHeight="1" hidden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7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29"/>
      <c r="AZ8" s="41"/>
      <c r="BA8" s="41"/>
      <c r="BB8" s="41"/>
    </row>
    <row r="9" spans="1:54" ht="15.75" customHeight="1">
      <c r="A9" s="54">
        <v>1</v>
      </c>
      <c r="B9" s="55" t="s">
        <v>25</v>
      </c>
      <c r="C9" s="56" t="s">
        <v>26</v>
      </c>
      <c r="D9" s="56"/>
      <c r="E9" s="56"/>
      <c r="F9" s="56"/>
      <c r="G9" s="56"/>
      <c r="H9" s="56"/>
      <c r="I9" s="56"/>
      <c r="J9" s="56" t="s">
        <v>26</v>
      </c>
      <c r="K9" s="56"/>
      <c r="L9" s="56"/>
      <c r="M9" s="56"/>
      <c r="N9" s="56"/>
      <c r="O9" s="56"/>
      <c r="P9" s="56"/>
      <c r="Q9" s="56" t="s">
        <v>26</v>
      </c>
      <c r="R9" s="56"/>
      <c r="S9" s="56"/>
      <c r="T9" s="56"/>
      <c r="U9" s="56"/>
      <c r="V9" s="56"/>
      <c r="W9" s="56"/>
      <c r="X9" s="56" t="s">
        <v>26</v>
      </c>
      <c r="Y9" s="56"/>
      <c r="Z9" s="56"/>
      <c r="AA9" s="56"/>
      <c r="AB9" s="56"/>
      <c r="AC9" s="56"/>
      <c r="AD9" s="56"/>
      <c r="AE9" s="56" t="s">
        <v>26</v>
      </c>
      <c r="AF9" s="56"/>
      <c r="AG9" s="56"/>
      <c r="AH9" s="56"/>
      <c r="AI9" s="56"/>
      <c r="AJ9" s="56"/>
      <c r="AK9" s="56"/>
      <c r="AL9" s="8" t="s">
        <v>26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29"/>
      <c r="AZ9" s="41"/>
      <c r="BA9" s="41"/>
      <c r="BB9" s="41"/>
    </row>
    <row r="10" spans="1:51" s="59" customFormat="1" ht="26.25" customHeight="1">
      <c r="A10" s="54">
        <v>2</v>
      </c>
      <c r="B10" s="55" t="s">
        <v>20</v>
      </c>
      <c r="C10" s="56">
        <v>321.05</v>
      </c>
      <c r="D10" s="58" t="s">
        <v>9</v>
      </c>
      <c r="E10" s="58"/>
      <c r="F10" s="58"/>
      <c r="G10" s="58">
        <v>1</v>
      </c>
      <c r="H10" s="58"/>
      <c r="I10" s="56">
        <v>321.05</v>
      </c>
      <c r="J10" s="56">
        <v>160.53</v>
      </c>
      <c r="K10" s="58" t="s">
        <v>9</v>
      </c>
      <c r="L10" s="58"/>
      <c r="M10" s="58"/>
      <c r="N10" s="58">
        <v>1</v>
      </c>
      <c r="O10" s="58"/>
      <c r="P10" s="56">
        <v>160.53</v>
      </c>
      <c r="Q10" s="56">
        <v>31.58</v>
      </c>
      <c r="R10" s="58" t="s">
        <v>9</v>
      </c>
      <c r="S10" s="58"/>
      <c r="T10" s="58"/>
      <c r="U10" s="58">
        <v>1</v>
      </c>
      <c r="V10" s="58"/>
      <c r="W10" s="56">
        <v>31.58</v>
      </c>
      <c r="X10" s="56"/>
      <c r="Y10" s="58"/>
      <c r="Z10" s="58"/>
      <c r="AA10" s="58"/>
      <c r="AB10" s="58"/>
      <c r="AC10" s="58"/>
      <c r="AD10" s="56"/>
      <c r="AE10" s="56"/>
      <c r="AF10" s="58"/>
      <c r="AG10" s="58"/>
      <c r="AH10" s="58"/>
      <c r="AI10" s="58"/>
      <c r="AJ10" s="58"/>
      <c r="AK10" s="56"/>
      <c r="AL10" s="8">
        <v>513.16</v>
      </c>
      <c r="AM10" s="58" t="s">
        <v>10</v>
      </c>
      <c r="AN10" s="58"/>
      <c r="AO10" s="58"/>
      <c r="AP10" s="58"/>
      <c r="AQ10" s="58"/>
      <c r="AR10" s="56">
        <v>513.16</v>
      </c>
      <c r="AS10" s="58" t="s">
        <v>10</v>
      </c>
      <c r="AT10" s="58"/>
      <c r="AU10" s="58"/>
      <c r="AV10" s="58"/>
      <c r="AW10" s="58"/>
      <c r="AX10" s="56">
        <v>413.09</v>
      </c>
      <c r="AY10" s="29"/>
    </row>
    <row r="11" spans="1:51" s="41" customFormat="1" ht="15.75" hidden="1">
      <c r="A11" s="54">
        <v>3</v>
      </c>
      <c r="B11" s="55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9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9"/>
    </row>
    <row r="12" spans="1:54" ht="12.75" customHeight="1" hidden="1">
      <c r="A12" s="54">
        <v>4</v>
      </c>
      <c r="B12" s="55" t="s">
        <v>20</v>
      </c>
      <c r="C12" s="61">
        <f>SUM('[1]Лист1'!I6:I11)</f>
        <v>321.05</v>
      </c>
      <c r="D12" s="62" t="str">
        <f>CONCATENATE(IF(E12&lt;&gt;0,CONCATENATE(TEXT(E12,"0,00"),"д."),""),IF(F12&lt;&gt;0,CONCATENATE(" ",TEXT(F12,"0,00"),"ч."),""))</f>
        <v>1,00д.</v>
      </c>
      <c r="E12" s="62">
        <f>SUM('[1]Лист1'!G6:G11)</f>
        <v>1</v>
      </c>
      <c r="F12" s="62">
        <f>SUM('[1]Лист1'!H6:H11)</f>
        <v>0</v>
      </c>
      <c r="G12" s="61"/>
      <c r="H12" s="61"/>
      <c r="I12" s="63"/>
      <c r="J12" s="61">
        <f>SUM('[1]Лист1'!P6:P11)</f>
        <v>160.53</v>
      </c>
      <c r="K12" s="62" t="str">
        <f>CONCATENATE(IF(L12&lt;&gt;0,CONCATENATE(TEXT(L12,"0,00"),"д."),""),IF(M12&lt;&gt;0,CONCATENATE(" ",TEXT(M12,"0,00"),"ч."),""))</f>
        <v>1,00д.</v>
      </c>
      <c r="L12" s="62">
        <f>SUM('[1]Лист1'!N6:N11)</f>
        <v>1</v>
      </c>
      <c r="M12" s="62">
        <f>SUM('[1]Лист1'!O6:O11)</f>
        <v>0</v>
      </c>
      <c r="N12" s="61"/>
      <c r="O12" s="61"/>
      <c r="P12" s="63"/>
      <c r="Q12" s="61">
        <f>SUM('[1]Лист1'!W6:W11)</f>
        <v>31.58</v>
      </c>
      <c r="R12" s="62" t="str">
        <f>CONCATENATE(IF(S12&lt;&gt;0,CONCATENATE(TEXT(S12,"0,00"),"д."),""),IF(T12&lt;&gt;0,CONCATENATE(" ",TEXT(T12,"0,00"),"ч."),""))</f>
        <v>1,00д.</v>
      </c>
      <c r="S12" s="62">
        <f>SUM('[1]Лист1'!U6:U11)</f>
        <v>1</v>
      </c>
      <c r="T12" s="62">
        <f>SUM('[1]Лист1'!V6:V11)</f>
        <v>0</v>
      </c>
      <c r="U12" s="61"/>
      <c r="V12" s="61"/>
      <c r="W12" s="63"/>
      <c r="X12" s="61"/>
      <c r="Y12" s="62"/>
      <c r="Z12" s="62"/>
      <c r="AA12" s="62"/>
      <c r="AB12" s="61"/>
      <c r="AC12" s="61"/>
      <c r="AD12" s="63"/>
      <c r="AE12" s="61"/>
      <c r="AF12" s="62"/>
      <c r="AG12" s="62"/>
      <c r="AH12" s="62"/>
      <c r="AI12" s="61"/>
      <c r="AJ12" s="61"/>
      <c r="AK12" s="63"/>
      <c r="AL12" s="10">
        <f>SUM('[1]Лист1'!AR6:AR11)</f>
        <v>513.16</v>
      </c>
      <c r="AM12" s="62">
        <f>CONCATENATE(IF(AN12&lt;&gt;0,CONCATENATE(TEXT(AN12,"0,00"),"д."),""),IF(AO12&lt;&gt;0,CONCATENATE(" ",TEXT(AO12,"0,00"),"ч."),""))</f>
      </c>
      <c r="AN12" s="62">
        <f>SUM('[1]Лист1'!AP6:AP11)</f>
        <v>0</v>
      </c>
      <c r="AO12" s="62">
        <f>SUM('[1]Лист1'!AQ6:AQ11)</f>
        <v>0</v>
      </c>
      <c r="AP12" s="61"/>
      <c r="AQ12" s="61"/>
      <c r="AR12" s="63"/>
      <c r="AS12" s="62">
        <f>CONCATENATE(IF(AT12&lt;&gt;0,CONCATENATE(TEXT(AT12,"0,00"),"д."),""),IF(AU12&lt;&gt;0,CONCATENATE(" ",TEXT(AU12,"0,00"),"ч."),""))</f>
      </c>
      <c r="AT12" s="62">
        <f>SUM('[1]Лист1'!AW6:AW11)</f>
        <v>0</v>
      </c>
      <c r="AU12" s="62">
        <f>SUM('[1]Лист1'!AX6:AX11)</f>
        <v>0</v>
      </c>
      <c r="AV12" s="61"/>
      <c r="AW12" s="61"/>
      <c r="AX12" s="63"/>
      <c r="AY12" s="29"/>
      <c r="AZ12" s="41"/>
      <c r="BA12" s="41"/>
      <c r="BB12" s="41"/>
    </row>
    <row r="13" spans="1:54" ht="12.75" customHeight="1" hidden="1">
      <c r="A13" s="54">
        <v>5</v>
      </c>
      <c r="B13" s="55" t="s">
        <v>20</v>
      </c>
      <c r="C13" s="64">
        <f>IF(OR(ISBLANK($A$1),C12=0),"",CONCATENATE(TEXT(C12/$B$1,"0,00")," ",$A$1))</f>
      </c>
      <c r="D13" s="64"/>
      <c r="E13" s="64"/>
      <c r="F13" s="64"/>
      <c r="G13" s="64"/>
      <c r="H13" s="64"/>
      <c r="I13" s="64">
        <f>IF(ISBLANK($A$1),"",CONCATENATE(TEXT(I12/$B$1,"0,00")," ",$A$1))</f>
      </c>
      <c r="J13" s="64">
        <f>IF(OR(ISBLANK($A$1),J12=0),"",CONCATENATE(TEXT(J12/$B$1,"0,00")," ",$A$1))</f>
      </c>
      <c r="K13" s="64"/>
      <c r="L13" s="64"/>
      <c r="M13" s="64"/>
      <c r="N13" s="64"/>
      <c r="O13" s="64"/>
      <c r="P13" s="64">
        <f>IF(ISBLANK($A$1),"",CONCATENATE(TEXT(P12/$B$1,"0,00")," ",$A$1))</f>
      </c>
      <c r="Q13" s="64">
        <f>IF(OR(ISBLANK($A$1),Q12=0),"",CONCATENATE(TEXT(Q12/$B$1,"0,00")," ",$A$1))</f>
      </c>
      <c r="R13" s="64"/>
      <c r="S13" s="64"/>
      <c r="T13" s="64"/>
      <c r="U13" s="64"/>
      <c r="V13" s="64"/>
      <c r="W13" s="64">
        <f>IF(ISBLANK($A$1),"",CONCATENATE(TEXT(W12/$B$1,"0,00")," ",$A$1))</f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1">
        <f>IF(OR(ISBLANK($A$1),AL12=0),"",CONCATENATE(TEXT(AL12/$B$1,"0,00")," ",$A$1))</f>
      </c>
      <c r="AM13" s="64"/>
      <c r="AN13" s="64"/>
      <c r="AO13" s="64"/>
      <c r="AP13" s="64"/>
      <c r="AQ13" s="64"/>
      <c r="AR13" s="64">
        <f>IF(ISBLANK($A$1),"",CONCATENATE(TEXT(AR12/$B$1,"0,00")," ",$A$1))</f>
      </c>
      <c r="AS13" s="64"/>
      <c r="AT13" s="64"/>
      <c r="AU13" s="64"/>
      <c r="AV13" s="64"/>
      <c r="AW13" s="64"/>
      <c r="AX13" s="64">
        <f>IF(ISBLANK($A$1),"",CONCATENATE(TEXT(AX12/$B$1,"0,00")," ",$A$1))</f>
      </c>
      <c r="AY13" s="29"/>
      <c r="AZ13" s="41"/>
      <c r="BA13" s="41"/>
      <c r="BB13" s="41"/>
    </row>
    <row r="14" spans="1:54" ht="15.75" customHeight="1" hidden="1">
      <c r="A14" s="54">
        <v>6</v>
      </c>
      <c r="B14" s="55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29"/>
      <c r="AZ14" s="41"/>
      <c r="BA14" s="41"/>
      <c r="BB14" s="41"/>
    </row>
    <row r="15" spans="1:51" s="59" customFormat="1" ht="28.5" customHeight="1">
      <c r="A15" s="54">
        <v>3</v>
      </c>
      <c r="B15" s="55" t="s">
        <v>20</v>
      </c>
      <c r="C15" s="56">
        <v>5300</v>
      </c>
      <c r="D15" s="58" t="s">
        <v>13</v>
      </c>
      <c r="E15" s="58"/>
      <c r="F15" s="58"/>
      <c r="G15" s="58">
        <v>21</v>
      </c>
      <c r="H15" s="58"/>
      <c r="I15" s="56">
        <v>5300</v>
      </c>
      <c r="J15" s="56"/>
      <c r="K15" s="58"/>
      <c r="L15" s="58"/>
      <c r="M15" s="58"/>
      <c r="N15" s="58"/>
      <c r="O15" s="58"/>
      <c r="P15" s="56"/>
      <c r="Q15" s="56">
        <v>200</v>
      </c>
      <c r="R15" s="58" t="s">
        <v>13</v>
      </c>
      <c r="S15" s="58"/>
      <c r="T15" s="58"/>
      <c r="U15" s="58">
        <v>21</v>
      </c>
      <c r="V15" s="58"/>
      <c r="W15" s="56">
        <v>200</v>
      </c>
      <c r="X15" s="56"/>
      <c r="Y15" s="58"/>
      <c r="Z15" s="58"/>
      <c r="AA15" s="58"/>
      <c r="AB15" s="58"/>
      <c r="AC15" s="58"/>
      <c r="AD15" s="56"/>
      <c r="AE15" s="56">
        <v>500</v>
      </c>
      <c r="AF15" s="58" t="s">
        <v>13</v>
      </c>
      <c r="AG15" s="58"/>
      <c r="AH15" s="58"/>
      <c r="AI15" s="58">
        <v>21</v>
      </c>
      <c r="AJ15" s="58"/>
      <c r="AK15" s="56">
        <v>500</v>
      </c>
      <c r="AL15" s="8">
        <v>6000</v>
      </c>
      <c r="AM15" s="58" t="s">
        <v>10</v>
      </c>
      <c r="AN15" s="58"/>
      <c r="AO15" s="58"/>
      <c r="AP15" s="58"/>
      <c r="AQ15" s="58"/>
      <c r="AR15" s="56">
        <v>6000</v>
      </c>
      <c r="AS15" s="58" t="s">
        <v>10</v>
      </c>
      <c r="AT15" s="58"/>
      <c r="AU15" s="58"/>
      <c r="AV15" s="58"/>
      <c r="AW15" s="58"/>
      <c r="AX15" s="56">
        <v>3000</v>
      </c>
      <c r="AY15" s="29"/>
    </row>
    <row r="16" spans="1:51" s="41" customFormat="1" ht="15.75" hidden="1">
      <c r="A16" s="54">
        <v>8</v>
      </c>
      <c r="B16" s="55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9"/>
    </row>
    <row r="17" spans="1:51" s="59" customFormat="1" ht="29.25" customHeight="1">
      <c r="A17" s="54">
        <v>4</v>
      </c>
      <c r="B17" s="55" t="s">
        <v>20</v>
      </c>
      <c r="C17" s="56">
        <v>245.79</v>
      </c>
      <c r="D17" s="58" t="s">
        <v>9</v>
      </c>
      <c r="E17" s="58"/>
      <c r="F17" s="58"/>
      <c r="G17" s="58">
        <v>1</v>
      </c>
      <c r="H17" s="58"/>
      <c r="I17" s="56">
        <v>245.79</v>
      </c>
      <c r="J17" s="56">
        <v>66.36</v>
      </c>
      <c r="K17" s="58" t="s">
        <v>9</v>
      </c>
      <c r="L17" s="58"/>
      <c r="M17" s="58"/>
      <c r="N17" s="58">
        <v>1</v>
      </c>
      <c r="O17" s="58"/>
      <c r="P17" s="56">
        <v>66.36</v>
      </c>
      <c r="Q17" s="56">
        <v>15.79</v>
      </c>
      <c r="R17" s="58" t="s">
        <v>9</v>
      </c>
      <c r="S17" s="58"/>
      <c r="T17" s="58"/>
      <c r="U17" s="58">
        <v>1</v>
      </c>
      <c r="V17" s="58"/>
      <c r="W17" s="56">
        <v>15.79</v>
      </c>
      <c r="X17" s="56"/>
      <c r="Y17" s="58"/>
      <c r="Z17" s="58"/>
      <c r="AA17" s="58"/>
      <c r="AB17" s="58"/>
      <c r="AC17" s="58"/>
      <c r="AD17" s="56"/>
      <c r="AE17" s="56"/>
      <c r="AF17" s="58"/>
      <c r="AG17" s="58"/>
      <c r="AH17" s="58"/>
      <c r="AI17" s="58"/>
      <c r="AJ17" s="58"/>
      <c r="AK17" s="56"/>
      <c r="AL17" s="8">
        <v>327.94</v>
      </c>
      <c r="AM17" s="58" t="s">
        <v>10</v>
      </c>
      <c r="AN17" s="58"/>
      <c r="AO17" s="58"/>
      <c r="AP17" s="58"/>
      <c r="AQ17" s="58"/>
      <c r="AR17" s="56">
        <v>327.94</v>
      </c>
      <c r="AS17" s="58" t="s">
        <v>10</v>
      </c>
      <c r="AT17" s="58"/>
      <c r="AU17" s="58"/>
      <c r="AV17" s="58"/>
      <c r="AW17" s="58"/>
      <c r="AX17" s="56">
        <v>263.99</v>
      </c>
      <c r="AY17" s="29"/>
    </row>
    <row r="18" spans="1:51" s="41" customFormat="1" ht="15.75" hidden="1">
      <c r="A18" s="54">
        <v>10</v>
      </c>
      <c r="B18" s="55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29"/>
    </row>
    <row r="19" spans="1:54" ht="12.75" customHeight="1" hidden="1">
      <c r="A19" s="54">
        <v>11</v>
      </c>
      <c r="B19" s="55" t="s">
        <v>20</v>
      </c>
      <c r="C19" s="61">
        <f>SUM('[1]Лист1'!I14:I18)</f>
        <v>5545.79</v>
      </c>
      <c r="D19" s="62" t="str">
        <f>CONCATENATE(IF(E19&lt;&gt;0,CONCATENATE(TEXT(E19,"0,00"),"д."),""),IF(F19&lt;&gt;0,CONCATENATE(" ",TEXT(F19,"0,00"),"ч."),""))</f>
        <v>22,00д.</v>
      </c>
      <c r="E19" s="65">
        <f>SUM('[1]Лист1'!G14:G18)</f>
        <v>22</v>
      </c>
      <c r="F19" s="65">
        <f>SUM('[1]Лист1'!H14:H18)</f>
        <v>0</v>
      </c>
      <c r="G19" s="61"/>
      <c r="H19" s="61"/>
      <c r="I19" s="63"/>
      <c r="J19" s="61">
        <f>SUM('[1]Лист1'!P14:P18)</f>
        <v>66.36</v>
      </c>
      <c r="K19" s="62" t="str">
        <f>CONCATENATE(IF(L19&lt;&gt;0,CONCATENATE(TEXT(L19,"0,00"),"д."),""),IF(M19&lt;&gt;0,CONCATENATE(" ",TEXT(M19,"0,00"),"ч."),""))</f>
        <v>1,00д.</v>
      </c>
      <c r="L19" s="65">
        <f>SUM('[1]Лист1'!N14:N18)</f>
        <v>1</v>
      </c>
      <c r="M19" s="65">
        <f>SUM('[1]Лист1'!O14:O18)</f>
        <v>0</v>
      </c>
      <c r="N19" s="61"/>
      <c r="O19" s="61"/>
      <c r="P19" s="63"/>
      <c r="Q19" s="61">
        <f>SUM('[1]Лист1'!W14:W18)</f>
        <v>215.79</v>
      </c>
      <c r="R19" s="62" t="str">
        <f>CONCATENATE(IF(S19&lt;&gt;0,CONCATENATE(TEXT(S19,"0,00"),"д."),""),IF(T19&lt;&gt;0,CONCATENATE(" ",TEXT(T19,"0,00"),"ч."),""))</f>
        <v>22,00д.</v>
      </c>
      <c r="S19" s="65">
        <f>SUM('[1]Лист1'!U14:U18)</f>
        <v>22</v>
      </c>
      <c r="T19" s="65">
        <f>SUM('[1]Лист1'!V14:V18)</f>
        <v>0</v>
      </c>
      <c r="U19" s="61"/>
      <c r="V19" s="61"/>
      <c r="W19" s="63"/>
      <c r="X19" s="61"/>
      <c r="Y19" s="62"/>
      <c r="Z19" s="65"/>
      <c r="AA19" s="65"/>
      <c r="AB19" s="61"/>
      <c r="AC19" s="61"/>
      <c r="AD19" s="63"/>
      <c r="AE19" s="61">
        <f>SUM('[1]Лист1'!AK14:AK18)</f>
        <v>500</v>
      </c>
      <c r="AF19" s="62" t="str">
        <f>CONCATENATE(IF(AG19&lt;&gt;0,CONCATENATE(TEXT(AG19,"0,00"),"д."),""),IF(AH19&lt;&gt;0,CONCATENATE(" ",TEXT(AH19,"0,00"),"ч."),""))</f>
        <v>21,00д.</v>
      </c>
      <c r="AG19" s="65">
        <f>SUM('[1]Лист1'!AI14:AI18)</f>
        <v>21</v>
      </c>
      <c r="AH19" s="65">
        <f>SUM('[1]Лист1'!AJ14:AJ18)</f>
        <v>0</v>
      </c>
      <c r="AI19" s="61"/>
      <c r="AJ19" s="61"/>
      <c r="AK19" s="63"/>
      <c r="AL19" s="10">
        <f>SUM('[1]Лист1'!AR14:AR18)</f>
        <v>6327.94</v>
      </c>
      <c r="AM19" s="62">
        <f>CONCATENATE(IF(AN19&lt;&gt;0,CONCATENATE(TEXT(AN19,"0,00"),"д."),""),IF(AO19&lt;&gt;0,CONCATENATE(" ",TEXT(AO19,"0,00"),"ч."),""))</f>
      </c>
      <c r="AN19" s="65">
        <f>SUM('[1]Лист1'!AP14:AP18)</f>
        <v>0</v>
      </c>
      <c r="AO19" s="65">
        <f>SUM('[1]Лист1'!AQ14:AQ18)</f>
        <v>0</v>
      </c>
      <c r="AP19" s="61"/>
      <c r="AQ19" s="61"/>
      <c r="AR19" s="63"/>
      <c r="AS19" s="62">
        <f>CONCATENATE(IF(AT19&lt;&gt;0,CONCATENATE(TEXT(AT19,"0,00"),"д."),""),IF(AU19&lt;&gt;0,CONCATENATE(" ",TEXT(AU19,"0,00"),"ч."),""))</f>
      </c>
      <c r="AT19" s="65">
        <f>SUM('[1]Лист1'!AW14:AW18)</f>
        <v>0</v>
      </c>
      <c r="AU19" s="65">
        <f>SUM('[1]Лист1'!AX14:AX18)</f>
        <v>0</v>
      </c>
      <c r="AV19" s="61"/>
      <c r="AW19" s="61"/>
      <c r="AX19" s="63"/>
      <c r="AY19" s="29"/>
      <c r="AZ19" s="41"/>
      <c r="BA19" s="41"/>
      <c r="BB19" s="41"/>
    </row>
    <row r="20" spans="1:54" ht="12.75" customHeight="1" hidden="1">
      <c r="A20" s="54">
        <v>12</v>
      </c>
      <c r="B20" s="55" t="s">
        <v>20</v>
      </c>
      <c r="C20" s="64">
        <f>IF(OR(ISBLANK($A$1),C19=0),"",CONCATENATE(TEXT(C19/$B$1,"0,00")," ",$A$1))</f>
      </c>
      <c r="D20" s="64"/>
      <c r="E20" s="64"/>
      <c r="F20" s="64"/>
      <c r="G20" s="64"/>
      <c r="H20" s="64"/>
      <c r="I20" s="64">
        <f>IF(ISBLANK($A$1),"",CONCATENATE(TEXT(I19/$B$1,"0,00")," ",$A$1))</f>
      </c>
      <c r="J20" s="64">
        <f>IF(OR(ISBLANK($A$1),J19=0),"",CONCATENATE(TEXT(J19/$B$1,"0,00")," ",$A$1))</f>
      </c>
      <c r="K20" s="64"/>
      <c r="L20" s="64"/>
      <c r="M20" s="64"/>
      <c r="N20" s="64"/>
      <c r="O20" s="64"/>
      <c r="P20" s="64">
        <f>IF(ISBLANK($A$1),"",CONCATENATE(TEXT(P19/$B$1,"0,00")," ",$A$1))</f>
      </c>
      <c r="Q20" s="64">
        <f>IF(OR(ISBLANK($A$1),Q19=0),"",CONCATENATE(TEXT(Q19/$B$1,"0,00")," ",$A$1))</f>
      </c>
      <c r="R20" s="64"/>
      <c r="S20" s="64"/>
      <c r="T20" s="64"/>
      <c r="U20" s="64"/>
      <c r="V20" s="64"/>
      <c r="W20" s="64">
        <f>IF(ISBLANK($A$1),"",CONCATENATE(TEXT(W19/$B$1,"0,00")," ",$A$1))</f>
      </c>
      <c r="X20" s="64"/>
      <c r="Y20" s="64"/>
      <c r="Z20" s="64"/>
      <c r="AA20" s="64"/>
      <c r="AB20" s="64"/>
      <c r="AC20" s="64"/>
      <c r="AD20" s="64"/>
      <c r="AE20" s="64">
        <f>IF(OR(ISBLANK($A$1),AE19=0),"",CONCATENATE(TEXT(AE19/$B$1,"0,00")," ",$A$1))</f>
      </c>
      <c r="AF20" s="64"/>
      <c r="AG20" s="64"/>
      <c r="AH20" s="64"/>
      <c r="AI20" s="64"/>
      <c r="AJ20" s="64"/>
      <c r="AK20" s="64">
        <f>IF(ISBLANK($A$1),"",CONCATENATE(TEXT(AK19/$B$1,"0,00")," ",$A$1))</f>
      </c>
      <c r="AL20" s="11">
        <f>IF(OR(ISBLANK($A$1),AL19=0),"",CONCATENATE(TEXT(AL19/$B$1,"0,00")," ",$A$1))</f>
      </c>
      <c r="AM20" s="64"/>
      <c r="AN20" s="64"/>
      <c r="AO20" s="64"/>
      <c r="AP20" s="64"/>
      <c r="AQ20" s="64"/>
      <c r="AR20" s="64">
        <f>IF(ISBLANK($A$1),"",CONCATENATE(TEXT(AR19/$B$1,"0,00")," ",$A$1))</f>
      </c>
      <c r="AS20" s="64"/>
      <c r="AT20" s="64"/>
      <c r="AU20" s="64"/>
      <c r="AV20" s="64"/>
      <c r="AW20" s="64"/>
      <c r="AX20" s="64">
        <f>IF(ISBLANK($A$1),"",CONCATENATE(TEXT(AX19/$B$1,"0,00")," ",$A$1))</f>
      </c>
      <c r="AY20" s="29"/>
      <c r="AZ20" s="41"/>
      <c r="BA20" s="41"/>
      <c r="BB20" s="41"/>
    </row>
    <row r="21" spans="1:54" ht="15.75" customHeight="1" hidden="1">
      <c r="A21" s="54">
        <v>13</v>
      </c>
      <c r="B21" s="55" t="s">
        <v>20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1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29"/>
      <c r="AZ21" s="41"/>
      <c r="BA21" s="41"/>
      <c r="BB21" s="41"/>
    </row>
    <row r="22" spans="1:51" s="59" customFormat="1" ht="26.25" customHeight="1">
      <c r="A22" s="54">
        <v>5</v>
      </c>
      <c r="B22" s="55" t="s">
        <v>20</v>
      </c>
      <c r="C22" s="56">
        <v>278.95</v>
      </c>
      <c r="D22" s="58" t="s">
        <v>9</v>
      </c>
      <c r="E22" s="58"/>
      <c r="F22" s="58"/>
      <c r="G22" s="58">
        <v>1</v>
      </c>
      <c r="H22" s="58"/>
      <c r="I22" s="56">
        <v>278.95</v>
      </c>
      <c r="J22" s="56">
        <v>139.47</v>
      </c>
      <c r="K22" s="58" t="s">
        <v>9</v>
      </c>
      <c r="L22" s="58"/>
      <c r="M22" s="58"/>
      <c r="N22" s="58">
        <v>1</v>
      </c>
      <c r="O22" s="58"/>
      <c r="P22" s="56">
        <v>139.47</v>
      </c>
      <c r="Q22" s="56">
        <v>21.05</v>
      </c>
      <c r="R22" s="58" t="s">
        <v>9</v>
      </c>
      <c r="S22" s="58"/>
      <c r="T22" s="58"/>
      <c r="U22" s="58">
        <v>1</v>
      </c>
      <c r="V22" s="58"/>
      <c r="W22" s="56">
        <v>21.05</v>
      </c>
      <c r="X22" s="56"/>
      <c r="Y22" s="58"/>
      <c r="Z22" s="58"/>
      <c r="AA22" s="58"/>
      <c r="AB22" s="58"/>
      <c r="AC22" s="58"/>
      <c r="AD22" s="56"/>
      <c r="AE22" s="56"/>
      <c r="AF22" s="58"/>
      <c r="AG22" s="58"/>
      <c r="AH22" s="58"/>
      <c r="AI22" s="58"/>
      <c r="AJ22" s="58"/>
      <c r="AK22" s="56"/>
      <c r="AL22" s="8">
        <v>439.47</v>
      </c>
      <c r="AM22" s="58" t="s">
        <v>10</v>
      </c>
      <c r="AN22" s="58"/>
      <c r="AO22" s="58"/>
      <c r="AP22" s="58"/>
      <c r="AQ22" s="58"/>
      <c r="AR22" s="56">
        <v>439.47</v>
      </c>
      <c r="AS22" s="58" t="s">
        <v>10</v>
      </c>
      <c r="AT22" s="58"/>
      <c r="AU22" s="58"/>
      <c r="AV22" s="58"/>
      <c r="AW22" s="58"/>
      <c r="AX22" s="56">
        <v>353.78</v>
      </c>
      <c r="AY22" s="29"/>
    </row>
    <row r="23" spans="1:51" s="41" customFormat="1" ht="15.75" hidden="1">
      <c r="A23" s="66">
        <v>15</v>
      </c>
      <c r="B23" s="55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29"/>
    </row>
    <row r="24" spans="1:51" s="59" customFormat="1" ht="24" customHeight="1">
      <c r="A24" s="67">
        <v>6</v>
      </c>
      <c r="B24" s="55" t="s">
        <v>20</v>
      </c>
      <c r="C24" s="56">
        <v>3347.37</v>
      </c>
      <c r="D24" s="58" t="s">
        <v>15</v>
      </c>
      <c r="E24" s="58"/>
      <c r="F24" s="58"/>
      <c r="G24" s="58">
        <v>12</v>
      </c>
      <c r="H24" s="58"/>
      <c r="I24" s="56">
        <v>3347.37</v>
      </c>
      <c r="J24" s="56">
        <v>1405.89</v>
      </c>
      <c r="K24" s="58" t="s">
        <v>15</v>
      </c>
      <c r="L24" s="58"/>
      <c r="M24" s="58"/>
      <c r="N24" s="58">
        <v>12</v>
      </c>
      <c r="O24" s="58"/>
      <c r="P24" s="56">
        <v>1405.89</v>
      </c>
      <c r="Q24" s="56">
        <v>252.63</v>
      </c>
      <c r="R24" s="58" t="s">
        <v>15</v>
      </c>
      <c r="S24" s="58"/>
      <c r="T24" s="58"/>
      <c r="U24" s="58">
        <v>12</v>
      </c>
      <c r="V24" s="58"/>
      <c r="W24" s="56">
        <v>252.63</v>
      </c>
      <c r="X24" s="56">
        <v>5650.82</v>
      </c>
      <c r="Y24" s="58" t="s">
        <v>16</v>
      </c>
      <c r="Z24" s="58"/>
      <c r="AA24" s="58"/>
      <c r="AB24" s="58">
        <v>21</v>
      </c>
      <c r="AC24" s="58"/>
      <c r="AD24" s="56">
        <v>5650.82</v>
      </c>
      <c r="AE24" s="56"/>
      <c r="AF24" s="58"/>
      <c r="AG24" s="58"/>
      <c r="AH24" s="58"/>
      <c r="AI24" s="58"/>
      <c r="AJ24" s="58"/>
      <c r="AK24" s="56"/>
      <c r="AL24" s="8">
        <v>10656.71</v>
      </c>
      <c r="AM24" s="58" t="s">
        <v>10</v>
      </c>
      <c r="AN24" s="58"/>
      <c r="AO24" s="58"/>
      <c r="AP24" s="58"/>
      <c r="AQ24" s="58"/>
      <c r="AR24" s="56">
        <v>10656.71</v>
      </c>
      <c r="AS24" s="58" t="s">
        <v>10</v>
      </c>
      <c r="AT24" s="58"/>
      <c r="AU24" s="58"/>
      <c r="AV24" s="58"/>
      <c r="AW24" s="58"/>
      <c r="AX24" s="56">
        <v>8528.65</v>
      </c>
      <c r="AY24" s="29"/>
    </row>
    <row r="25" spans="1:51" s="41" customFormat="1" ht="15.75" hidden="1">
      <c r="A25" s="66">
        <v>17</v>
      </c>
      <c r="B25" s="55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9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</row>
    <row r="26" spans="1:51" s="59" customFormat="1" ht="24" customHeight="1" thickBot="1">
      <c r="A26" s="67">
        <v>7</v>
      </c>
      <c r="B26" s="55" t="s">
        <v>20</v>
      </c>
      <c r="C26" s="56">
        <v>5300</v>
      </c>
      <c r="D26" s="58" t="s">
        <v>13</v>
      </c>
      <c r="E26" s="58"/>
      <c r="F26" s="58"/>
      <c r="G26" s="58">
        <v>21</v>
      </c>
      <c r="H26" s="58"/>
      <c r="I26" s="56">
        <v>5300</v>
      </c>
      <c r="J26" s="56">
        <v>2650</v>
      </c>
      <c r="K26" s="58" t="s">
        <v>13</v>
      </c>
      <c r="L26" s="58"/>
      <c r="M26" s="58"/>
      <c r="N26" s="58">
        <v>21</v>
      </c>
      <c r="O26" s="58"/>
      <c r="P26" s="56">
        <v>2650</v>
      </c>
      <c r="Q26" s="56">
        <v>600</v>
      </c>
      <c r="R26" s="58" t="s">
        <v>13</v>
      </c>
      <c r="S26" s="58"/>
      <c r="T26" s="58"/>
      <c r="U26" s="58">
        <v>21</v>
      </c>
      <c r="V26" s="58"/>
      <c r="W26" s="56">
        <v>600</v>
      </c>
      <c r="X26" s="56"/>
      <c r="Y26" s="58"/>
      <c r="Z26" s="58"/>
      <c r="AA26" s="58"/>
      <c r="AB26" s="58"/>
      <c r="AC26" s="58"/>
      <c r="AD26" s="56"/>
      <c r="AE26" s="56"/>
      <c r="AF26" s="58"/>
      <c r="AG26" s="58"/>
      <c r="AH26" s="58"/>
      <c r="AI26" s="58"/>
      <c r="AJ26" s="58"/>
      <c r="AK26" s="56"/>
      <c r="AL26" s="8">
        <v>8550</v>
      </c>
      <c r="AM26" s="58" t="s">
        <v>10</v>
      </c>
      <c r="AN26" s="58"/>
      <c r="AO26" s="58"/>
      <c r="AP26" s="58"/>
      <c r="AQ26" s="58"/>
      <c r="AR26" s="56">
        <v>8550</v>
      </c>
      <c r="AS26" s="58" t="s">
        <v>10</v>
      </c>
      <c r="AT26" s="58"/>
      <c r="AU26" s="58"/>
      <c r="AV26" s="58"/>
      <c r="AW26" s="58"/>
      <c r="AX26" s="56">
        <v>4000</v>
      </c>
      <c r="AY26" s="29"/>
    </row>
    <row r="27" spans="1:51" s="41" customFormat="1" ht="16.5" hidden="1" thickBot="1">
      <c r="A27" s="68"/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29"/>
    </row>
    <row r="28" spans="1:54" ht="12.75" customHeight="1" hidden="1">
      <c r="A28" s="70" t="s">
        <v>10</v>
      </c>
      <c r="B28" s="71" t="s">
        <v>11</v>
      </c>
      <c r="C28" s="61">
        <f>SUM('[1]Лист1'!I21:I27)</f>
        <v>8926.32</v>
      </c>
      <c r="D28" s="62" t="str">
        <f>CONCATENATE(IF(E28&lt;&gt;0,CONCATENATE(TEXT(E28,"0,00"),"д."),""),IF(F28&lt;&gt;0,CONCATENATE(" ",TEXT(F28,"0,00"),"ч."),""))</f>
        <v>34,00д.</v>
      </c>
      <c r="E28" s="65">
        <f>SUM('[1]Лист1'!G21:G27)</f>
        <v>34</v>
      </c>
      <c r="F28" s="65">
        <f>SUM('[1]Лист1'!H21:H27)</f>
        <v>0</v>
      </c>
      <c r="G28" s="61"/>
      <c r="H28" s="61"/>
      <c r="I28" s="63"/>
      <c r="J28" s="61">
        <f>SUM('[1]Лист1'!P21:P27)</f>
        <v>4195.360000000001</v>
      </c>
      <c r="K28" s="62" t="str">
        <f>CONCATENATE(IF(L28&lt;&gt;0,CONCATENATE(TEXT(L28,"0,00"),"д."),""),IF(M28&lt;&gt;0,CONCATENATE(" ",TEXT(M28,"0,00"),"ч."),""))</f>
        <v>34,00д.</v>
      </c>
      <c r="L28" s="65">
        <f>SUM('[1]Лист1'!N21:N27)</f>
        <v>34</v>
      </c>
      <c r="M28" s="65">
        <f>SUM('[1]Лист1'!O21:O27)</f>
        <v>0</v>
      </c>
      <c r="N28" s="61"/>
      <c r="O28" s="61"/>
      <c r="P28" s="63"/>
      <c r="Q28" s="61">
        <f>SUM('[1]Лист1'!W21:W27)</f>
        <v>873.6800000000001</v>
      </c>
      <c r="R28" s="62" t="str">
        <f>CONCATENATE(IF(S28&lt;&gt;0,CONCATENATE(TEXT(S28,"0,00"),"д."),""),IF(T28&lt;&gt;0,CONCATENATE(" ",TEXT(T28,"0,00"),"ч."),""))</f>
        <v>34,00д.</v>
      </c>
      <c r="S28" s="65">
        <f>SUM('[1]Лист1'!U21:U27)</f>
        <v>34</v>
      </c>
      <c r="T28" s="65">
        <f>SUM('[1]Лист1'!V21:V27)</f>
        <v>0</v>
      </c>
      <c r="U28" s="61"/>
      <c r="V28" s="61"/>
      <c r="W28" s="63"/>
      <c r="X28" s="61">
        <f>SUM('[1]Лист1'!AD21:AD27)</f>
        <v>5650.82</v>
      </c>
      <c r="Y28" s="62" t="str">
        <f>CONCATENATE(IF(Z28&lt;&gt;0,CONCATENATE(TEXT(Z28,"0,00"),"д."),""),IF(AA28&lt;&gt;0,CONCATENATE(" ",TEXT(AA28,"0,00"),"ч."),""))</f>
        <v>21,00д.</v>
      </c>
      <c r="Z28" s="65">
        <f>SUM('[1]Лист1'!AB21:AB27)</f>
        <v>21</v>
      </c>
      <c r="AA28" s="65">
        <f>SUM('[1]Лист1'!AC21:AC27)</f>
        <v>0</v>
      </c>
      <c r="AB28" s="61"/>
      <c r="AC28" s="61"/>
      <c r="AD28" s="63"/>
      <c r="AE28" s="61">
        <f>SUM('[1]Лист1'!AK21:AK27)</f>
        <v>0</v>
      </c>
      <c r="AF28" s="62">
        <f>CONCATENATE(IF(AG28&lt;&gt;0,CONCATENATE(TEXT(AG28,"0,00"),"д."),""),IF(AH28&lt;&gt;0,CONCATENATE(" ",TEXT(AH28,"0,00"),"ч."),""))</f>
      </c>
      <c r="AG28" s="65">
        <f>SUM('[1]Лист1'!AI21:AI27)</f>
        <v>0</v>
      </c>
      <c r="AH28" s="65">
        <f>SUM('[1]Лист1'!AJ21:AJ27)</f>
        <v>0</v>
      </c>
      <c r="AI28" s="61"/>
      <c r="AJ28" s="61"/>
      <c r="AK28" s="63"/>
      <c r="AL28" s="10">
        <f>SUM('[1]Лист1'!AR21:AR27)</f>
        <v>19646.18</v>
      </c>
      <c r="AM28" s="62">
        <f>CONCATENATE(IF(AN28&lt;&gt;0,CONCATENATE(TEXT(AN28,"0,00"),"д."),""),IF(AO28&lt;&gt;0,CONCATENATE(" ",TEXT(AO28,"0,00"),"ч."),""))</f>
      </c>
      <c r="AN28" s="65">
        <f>SUM('[1]Лист1'!AP21:AP27)</f>
        <v>0</v>
      </c>
      <c r="AO28" s="65">
        <f>SUM('[1]Лист1'!AQ21:AQ27)</f>
        <v>0</v>
      </c>
      <c r="AP28" s="61"/>
      <c r="AQ28" s="61"/>
      <c r="AR28" s="63"/>
      <c r="AS28" s="62">
        <f>CONCATENATE(IF(AT28&lt;&gt;0,CONCATENATE(TEXT(AT28,"0,00"),"д."),""),IF(AU28&lt;&gt;0,CONCATENATE(" ",TEXT(AU28,"0,00"),"ч."),""))</f>
      </c>
      <c r="AT28" s="65">
        <f>SUM('[1]Лист1'!AW21:AW27)</f>
        <v>0</v>
      </c>
      <c r="AU28" s="65">
        <f>SUM('[1]Лист1'!AX21:AX27)</f>
        <v>0</v>
      </c>
      <c r="AV28" s="61"/>
      <c r="AW28" s="61"/>
      <c r="AX28" s="63"/>
      <c r="AY28" s="29"/>
      <c r="AZ28" s="41"/>
      <c r="BA28" s="41"/>
      <c r="BB28" s="41"/>
    </row>
    <row r="29" spans="1:54" ht="12.75" customHeight="1" hidden="1">
      <c r="A29" s="72"/>
      <c r="B29" s="73"/>
      <c r="C29" s="64">
        <f>IF(OR(ISBLANK($A$1),C28=0),"",CONCATENATE(TEXT(C28/$B$1,"0,00")," ",$A$1))</f>
      </c>
      <c r="D29" s="64"/>
      <c r="E29" s="64"/>
      <c r="F29" s="64"/>
      <c r="G29" s="64"/>
      <c r="H29" s="64"/>
      <c r="I29" s="64">
        <f>IF(ISBLANK($A$1),"",CONCATENATE(TEXT(I28/$B$1,"0,00")," ",$A$1))</f>
      </c>
      <c r="J29" s="64">
        <f>IF(OR(ISBLANK($A$1),J28=0),"",CONCATENATE(TEXT(J28/$B$1,"0,00")," ",$A$1))</f>
      </c>
      <c r="K29" s="64"/>
      <c r="L29" s="64"/>
      <c r="M29" s="64"/>
      <c r="N29" s="64"/>
      <c r="O29" s="64"/>
      <c r="P29" s="64">
        <f>IF(ISBLANK($A$1),"",CONCATENATE(TEXT(P28/$B$1,"0,00")," ",$A$1))</f>
      </c>
      <c r="Q29" s="64">
        <f>IF(OR(ISBLANK($A$1),Q28=0),"",CONCATENATE(TEXT(Q28/$B$1,"0,00")," ",$A$1))</f>
      </c>
      <c r="R29" s="64"/>
      <c r="S29" s="64"/>
      <c r="T29" s="64"/>
      <c r="U29" s="64"/>
      <c r="V29" s="64"/>
      <c r="W29" s="64">
        <f>IF(ISBLANK($A$1),"",CONCATENATE(TEXT(W28/$B$1,"0,00")," ",$A$1))</f>
      </c>
      <c r="X29" s="64">
        <f>IF(OR(ISBLANK($A$1),X28=0),"",CONCATENATE(TEXT(X28/$B$1,"0,00")," ",$A$1))</f>
      </c>
      <c r="Y29" s="64"/>
      <c r="Z29" s="64"/>
      <c r="AA29" s="64"/>
      <c r="AB29" s="64"/>
      <c r="AC29" s="64"/>
      <c r="AD29" s="64">
        <f>IF(ISBLANK($A$1),"",CONCATENATE(TEXT(AD28/$B$1,"0,00")," ",$A$1))</f>
      </c>
      <c r="AE29" s="64">
        <f>IF(OR(ISBLANK($A$1),AE28=0),"",CONCATENATE(TEXT(AE28/$B$1,"0,00")," ",$A$1))</f>
      </c>
      <c r="AF29" s="64"/>
      <c r="AG29" s="64"/>
      <c r="AH29" s="64"/>
      <c r="AI29" s="64"/>
      <c r="AJ29" s="64"/>
      <c r="AK29" s="64">
        <f>IF(ISBLANK($A$1),"",CONCATENATE(TEXT(AK28/$B$1,"0,00")," ",$A$1))</f>
      </c>
      <c r="AL29" s="11">
        <f>IF(OR(ISBLANK($A$1),AL28=0),"",CONCATENATE(TEXT(AL28/$B$1,"0,00")," ",$A$1))</f>
      </c>
      <c r="AM29" s="64"/>
      <c r="AN29" s="64"/>
      <c r="AO29" s="64"/>
      <c r="AP29" s="64"/>
      <c r="AQ29" s="64"/>
      <c r="AR29" s="64">
        <f>IF(ISBLANK($A$1),"",CONCATENATE(TEXT(AR28/$B$1,"0,00")," ",$A$1))</f>
      </c>
      <c r="AS29" s="64"/>
      <c r="AT29" s="64"/>
      <c r="AU29" s="64"/>
      <c r="AV29" s="64"/>
      <c r="AW29" s="64"/>
      <c r="AX29" s="64">
        <f>IF(ISBLANK($A$1),"",CONCATENATE(TEXT(AX28/$B$1,"0,00")," ",$A$1))</f>
      </c>
      <c r="AY29" s="29"/>
      <c r="AZ29" s="41"/>
      <c r="BA29" s="41"/>
      <c r="BB29" s="41"/>
    </row>
    <row r="30" spans="1:54" ht="12.75" customHeight="1" hidden="1">
      <c r="A30" s="74"/>
      <c r="B30" s="71" t="s">
        <v>17</v>
      </c>
      <c r="C30" s="61">
        <f>SUM('[1]Лист1'!I6:I29)</f>
        <v>14793.16</v>
      </c>
      <c r="D30" s="62" t="str">
        <f>CONCATENATE(IF(E30&lt;&gt;0,CONCATENATE(TEXT(E30,"0,00"),"д."),""),IF(F30&lt;&gt;0,CONCATENATE(" ",TEXT(F30,"0,00"),"ч."),""))</f>
        <v>57,00д.</v>
      </c>
      <c r="E30" s="62">
        <f>SUM('[1]Лист1'!G6:G29)</f>
        <v>57</v>
      </c>
      <c r="F30" s="62">
        <f>SUM('[1]Лист1'!H6:H29)</f>
        <v>0</v>
      </c>
      <c r="G30" s="61"/>
      <c r="H30" s="61"/>
      <c r="I30" s="75"/>
      <c r="J30" s="61">
        <f>SUM('[1]Лист1'!P6:P29)</f>
        <v>4422.25</v>
      </c>
      <c r="K30" s="62" t="str">
        <f>CONCATENATE(IF(L30&lt;&gt;0,CONCATENATE(TEXT(L30,"0,00"),"д."),""),IF(M30&lt;&gt;0,CONCATENATE(" ",TEXT(M30,"0,00"),"ч."),""))</f>
        <v>36,00д.</v>
      </c>
      <c r="L30" s="62">
        <f>SUM('[1]Лист1'!N6:N29)</f>
        <v>36</v>
      </c>
      <c r="M30" s="62">
        <f>SUM('[1]Лист1'!O6:O29)</f>
        <v>0</v>
      </c>
      <c r="N30" s="61"/>
      <c r="O30" s="61"/>
      <c r="P30" s="75"/>
      <c r="Q30" s="61">
        <f>SUM('[1]Лист1'!W6:W29)</f>
        <v>1121.05</v>
      </c>
      <c r="R30" s="62" t="str">
        <f>CONCATENATE(IF(S30&lt;&gt;0,CONCATENATE(TEXT(S30,"0,00"),"д."),""),IF(T30&lt;&gt;0,CONCATENATE(" ",TEXT(T30,"0,00"),"ч."),""))</f>
        <v>57,00д.</v>
      </c>
      <c r="S30" s="62">
        <f>SUM('[1]Лист1'!U6:U29)</f>
        <v>57</v>
      </c>
      <c r="T30" s="62">
        <f>SUM('[1]Лист1'!V6:V29)</f>
        <v>0</v>
      </c>
      <c r="U30" s="61"/>
      <c r="V30" s="61"/>
      <c r="W30" s="75"/>
      <c r="X30" s="61">
        <f>SUM('[1]Лист1'!AD6:AD29)</f>
        <v>5650.82</v>
      </c>
      <c r="Y30" s="62" t="str">
        <f>CONCATENATE(IF(Z30&lt;&gt;0,CONCATENATE(TEXT(Z30,"0,00"),"д."),""),IF(AA30&lt;&gt;0,CONCATENATE(" ",TEXT(AA30,"0,00"),"ч."),""))</f>
        <v>21,00д.</v>
      </c>
      <c r="Z30" s="62">
        <f>SUM('[1]Лист1'!AB6:AB29)</f>
        <v>21</v>
      </c>
      <c r="AA30" s="62">
        <f>SUM('[1]Лист1'!AC6:AC29)</f>
        <v>0</v>
      </c>
      <c r="AB30" s="61"/>
      <c r="AC30" s="61"/>
      <c r="AD30" s="75"/>
      <c r="AE30" s="61">
        <f>SUM('[1]Лист1'!AK6:AK29)</f>
        <v>500</v>
      </c>
      <c r="AF30" s="62" t="str">
        <f>CONCATENATE(IF(AG30&lt;&gt;0,CONCATENATE(TEXT(AG30,"0,00"),"д."),""),IF(AH30&lt;&gt;0,CONCATENATE(" ",TEXT(AH30,"0,00"),"ч."),""))</f>
        <v>21,00д.</v>
      </c>
      <c r="AG30" s="62">
        <f>SUM('[1]Лист1'!AI6:AI29)</f>
        <v>21</v>
      </c>
      <c r="AH30" s="62">
        <f>SUM('[1]Лист1'!AJ6:AJ29)</f>
        <v>0</v>
      </c>
      <c r="AI30" s="61"/>
      <c r="AJ30" s="61"/>
      <c r="AK30" s="75"/>
      <c r="AL30" s="10">
        <f>SUM('[1]Лист1'!AR6:AR29)</f>
        <v>26487.28</v>
      </c>
      <c r="AM30" s="62">
        <f>CONCATENATE(IF(AN30&lt;&gt;0,CONCATENATE(TEXT(AN30,"0,00"),"д."),""),IF(AO30&lt;&gt;0,CONCATENATE(" ",TEXT(AO30,"0,00"),"ч."),""))</f>
      </c>
      <c r="AN30" s="62">
        <f>SUM('[1]Лист1'!AP6:AP29)</f>
        <v>0</v>
      </c>
      <c r="AO30" s="62">
        <f>SUM('[1]Лист1'!AQ6:AQ29)</f>
        <v>0</v>
      </c>
      <c r="AP30" s="61"/>
      <c r="AQ30" s="61"/>
      <c r="AR30" s="75"/>
      <c r="AS30" s="62">
        <f>CONCATENATE(IF(AT30&lt;&gt;0,CONCATENATE(TEXT(AT30,"0,00"),"д."),""),IF(AU30&lt;&gt;0,CONCATENATE(" ",TEXT(AU30,"0,00"),"ч."),""))</f>
      </c>
      <c r="AT30" s="62">
        <f>SUM('[1]Лист1'!AW6:AW29)</f>
        <v>0</v>
      </c>
      <c r="AU30" s="62">
        <f>SUM('[1]Лист1'!AX6:AX29)</f>
        <v>0</v>
      </c>
      <c r="AV30" s="61"/>
      <c r="AW30" s="61"/>
      <c r="AX30" s="75"/>
      <c r="AY30" s="29"/>
      <c r="AZ30" s="41"/>
      <c r="BA30" s="41"/>
      <c r="BB30" s="41"/>
    </row>
    <row r="31" spans="1:54" ht="12.75" customHeight="1" hidden="1">
      <c r="A31" s="76"/>
      <c r="B31" s="77"/>
      <c r="C31" s="78">
        <f>IF(OR(ISBLANK($A$1),C30=0),"",CONCATENATE(TEXT(C30/$B$1,"0,00")," ",$A$1))</f>
      </c>
      <c r="D31" s="78"/>
      <c r="E31" s="78"/>
      <c r="F31" s="78"/>
      <c r="G31" s="78"/>
      <c r="H31" s="78"/>
      <c r="I31" s="78">
        <f>IF(ISBLANK($A$1),"",CONCATENATE(TEXT(I30/$B$1,"0,00")," ",$A$1))</f>
      </c>
      <c r="J31" s="78">
        <f>IF(OR(ISBLANK($A$1),J30=0),"",CONCATENATE(TEXT(J30/$B$1,"0,00")," ",$A$1))</f>
      </c>
      <c r="K31" s="78"/>
      <c r="L31" s="78"/>
      <c r="M31" s="78"/>
      <c r="N31" s="78"/>
      <c r="O31" s="78"/>
      <c r="P31" s="78">
        <f>IF(ISBLANK($A$1),"",CONCATENATE(TEXT(P30/$B$1,"0,00")," ",$A$1))</f>
      </c>
      <c r="Q31" s="78">
        <f>IF(OR(ISBLANK($A$1),Q30=0),"",CONCATENATE(TEXT(Q30/$B$1,"0,00")," ",$A$1))</f>
      </c>
      <c r="R31" s="78"/>
      <c r="S31" s="78"/>
      <c r="T31" s="78"/>
      <c r="U31" s="78"/>
      <c r="V31" s="78"/>
      <c r="W31" s="78">
        <f>IF(ISBLANK($A$1),"",CONCATENATE(TEXT(W30/$B$1,"0,00")," ",$A$1))</f>
      </c>
      <c r="X31" s="78">
        <f>IF(OR(ISBLANK($A$1),X30=0),"",CONCATENATE(TEXT(X30/$B$1,"0,00")," ",$A$1))</f>
      </c>
      <c r="Y31" s="78"/>
      <c r="Z31" s="78"/>
      <c r="AA31" s="78"/>
      <c r="AB31" s="78"/>
      <c r="AC31" s="78"/>
      <c r="AD31" s="78">
        <f>IF(ISBLANK($A$1),"",CONCATENATE(TEXT(AD30/$B$1,"0,00")," ",$A$1))</f>
      </c>
      <c r="AE31" s="78">
        <f>IF(OR(ISBLANK($A$1),AE30=0),"",CONCATENATE(TEXT(AE30/$B$1,"0,00")," ",$A$1))</f>
      </c>
      <c r="AF31" s="78"/>
      <c r="AG31" s="78"/>
      <c r="AH31" s="78"/>
      <c r="AI31" s="78"/>
      <c r="AJ31" s="78"/>
      <c r="AK31" s="78">
        <f>IF(ISBLANK($A$1),"",CONCATENATE(TEXT(AK30/$B$1,"0,00")," ",$A$1))</f>
      </c>
      <c r="AL31" s="13">
        <f>IF(OR(ISBLANK($A$1),AL30=0),"",CONCATENATE(TEXT(AL30/$B$1,"0,00")," ",$A$1))</f>
      </c>
      <c r="AM31" s="79"/>
      <c r="AN31" s="79"/>
      <c r="AO31" s="79"/>
      <c r="AP31" s="79"/>
      <c r="AQ31" s="79"/>
      <c r="AR31" s="79">
        <f>IF(ISBLANK($A$1),"",CONCATENATE(TEXT(AR30/$B$1,"0,00")," ",$A$1))</f>
      </c>
      <c r="AS31" s="79"/>
      <c r="AT31" s="79"/>
      <c r="AU31" s="79"/>
      <c r="AV31" s="79"/>
      <c r="AW31" s="79"/>
      <c r="AX31" s="79">
        <f>IF(ISBLANK($A$1),"",CONCATENATE(TEXT(AX30/$B$1,"0,00")," ",$A$1))</f>
      </c>
      <c r="AY31" s="29"/>
      <c r="AZ31" s="41"/>
      <c r="BA31" s="41"/>
      <c r="BB31" s="41"/>
    </row>
    <row r="32" spans="1:54" ht="17.25" customHeight="1" thickBot="1">
      <c r="A32" s="80"/>
      <c r="B32" s="81" t="s">
        <v>18</v>
      </c>
      <c r="C32" s="82">
        <f>SUM('[1]Лист1'!I6:I31)</f>
        <v>14793.16</v>
      </c>
      <c r="D32" s="83" t="str">
        <f>CONCATENATE(IF(E32&lt;&gt;0,CONCATENATE(TEXT(E32,"0,00"),"д."),""),IF(F32&lt;&gt;0,CONCATENATE(" ",TEXT(F32,"0,00"),"ч."),""))</f>
        <v>57,00д.</v>
      </c>
      <c r="E32" s="84">
        <f>SUM('[1]Лист1'!G6:G31)</f>
        <v>57</v>
      </c>
      <c r="F32" s="84">
        <f>SUM('[1]Лист1'!H6:H31)</f>
        <v>0</v>
      </c>
      <c r="G32" s="82"/>
      <c r="H32" s="82"/>
      <c r="I32" s="85"/>
      <c r="J32" s="82">
        <f>SUM('[1]Лист1'!P6:P31)</f>
        <v>4422.25</v>
      </c>
      <c r="K32" s="83" t="str">
        <f>CONCATENATE(IF(L32&lt;&gt;0,CONCATENATE(TEXT(L32,"0,00"),"д."),""),IF(M32&lt;&gt;0,CONCATENATE(" ",TEXT(M32,"0,00"),"ч."),""))</f>
        <v>36,00д.</v>
      </c>
      <c r="L32" s="84">
        <f>SUM('[1]Лист1'!N6:N31)</f>
        <v>36</v>
      </c>
      <c r="M32" s="84">
        <f>SUM('[1]Лист1'!O6:O31)</f>
        <v>0</v>
      </c>
      <c r="N32" s="82"/>
      <c r="O32" s="82"/>
      <c r="P32" s="85"/>
      <c r="Q32" s="82">
        <f>SUM('[1]Лист1'!W6:W31)</f>
        <v>1121.05</v>
      </c>
      <c r="R32" s="83" t="str">
        <f>CONCATENATE(IF(S32&lt;&gt;0,CONCATENATE(TEXT(S32,"0,00"),"д."),""),IF(T32&lt;&gt;0,CONCATENATE(" ",TEXT(T32,"0,00"),"ч."),""))</f>
        <v>57,00д.</v>
      </c>
      <c r="S32" s="84">
        <f>SUM('[1]Лист1'!U6:U31)</f>
        <v>57</v>
      </c>
      <c r="T32" s="84">
        <f>SUM('[1]Лист1'!V6:V31)</f>
        <v>0</v>
      </c>
      <c r="U32" s="82"/>
      <c r="V32" s="82"/>
      <c r="W32" s="85"/>
      <c r="X32" s="82">
        <f>SUM('[1]Лист1'!AD6:AD31)</f>
        <v>5650.82</v>
      </c>
      <c r="Y32" s="83" t="str">
        <f>CONCATENATE(IF(Z32&lt;&gt;0,CONCATENATE(TEXT(Z32,"0,00"),"д."),""),IF(AA32&lt;&gt;0,CONCATENATE(" ",TEXT(AA32,"0,00"),"ч."),""))</f>
        <v>21,00д.</v>
      </c>
      <c r="Z32" s="84">
        <f>SUM('[1]Лист1'!AB6:AB31)</f>
        <v>21</v>
      </c>
      <c r="AA32" s="84">
        <f>SUM('[1]Лист1'!AC6:AC31)</f>
        <v>0</v>
      </c>
      <c r="AB32" s="82"/>
      <c r="AC32" s="82"/>
      <c r="AD32" s="85"/>
      <c r="AE32" s="82">
        <f>SUM('[1]Лист1'!AK6:AK31)</f>
        <v>500</v>
      </c>
      <c r="AF32" s="83" t="str">
        <f>CONCATENATE(IF(AG32&lt;&gt;0,CONCATENATE(TEXT(AG32,"0,00"),"д."),""),IF(AH32&lt;&gt;0,CONCATENATE(" ",TEXT(AH32,"0,00"),"ч."),""))</f>
        <v>21,00д.</v>
      </c>
      <c r="AG32" s="84">
        <f>SUM('[1]Лист1'!AI6:AI31)</f>
        <v>21</v>
      </c>
      <c r="AH32" s="84">
        <f>SUM('[1]Лист1'!AJ6:AJ31)</f>
        <v>0</v>
      </c>
      <c r="AI32" s="82"/>
      <c r="AJ32" s="82"/>
      <c r="AK32" s="85"/>
      <c r="AL32" s="14">
        <f>SUM('[1]Лист1'!AR6:AR31)</f>
        <v>26487.28</v>
      </c>
      <c r="AM32" s="86">
        <f>CONCATENATE(IF(AN32&lt;&gt;0,CONCATENATE(TEXT(AN32,"0,00"),"д."),""),IF(AO32&lt;&gt;0,CONCATENATE(" ",TEXT(AO32,"0,00"),"ч."),""))</f>
      </c>
      <c r="AN32" s="87">
        <f>SUM('[1]Лист1'!AP6:AP31)</f>
        <v>0</v>
      </c>
      <c r="AO32" s="87">
        <f>SUM('[1]Лист1'!AQ6:AQ31)</f>
        <v>0</v>
      </c>
      <c r="AP32" s="61"/>
      <c r="AQ32" s="61"/>
      <c r="AR32" s="75"/>
      <c r="AS32" s="62">
        <f>CONCATENATE(IF(AT32&lt;&gt;0,CONCATENATE(TEXT(AT32,"0,00"),"д."),""),IF(AU32&lt;&gt;0,CONCATENATE(" ",TEXT(AU32,"0,00"),"ч."),""))</f>
      </c>
      <c r="AT32" s="87">
        <f>SUM('[1]Лист1'!AW6:AW31)</f>
        <v>0</v>
      </c>
      <c r="AU32" s="87">
        <f>SUM('[1]Лист1'!AX6:AX31)</f>
        <v>0</v>
      </c>
      <c r="AV32" s="61"/>
      <c r="AW32" s="61"/>
      <c r="AX32" s="75"/>
      <c r="AY32" s="29"/>
      <c r="AZ32" s="41"/>
      <c r="BA32" s="41"/>
      <c r="BB32" s="41"/>
    </row>
    <row r="33" spans="1:54" ht="12.75" customHeight="1" hidden="1">
      <c r="A33" s="41"/>
      <c r="B33" s="29"/>
      <c r="C33" s="88"/>
      <c r="D33" s="88" t="s">
        <v>19</v>
      </c>
      <c r="E33" s="88"/>
      <c r="F33" s="88"/>
      <c r="G33" s="88"/>
      <c r="H33" s="88"/>
      <c r="I33" s="29"/>
      <c r="J33" s="88"/>
      <c r="K33" s="88" t="s">
        <v>19</v>
      </c>
      <c r="L33" s="88"/>
      <c r="M33" s="88"/>
      <c r="N33" s="88"/>
      <c r="O33" s="88"/>
      <c r="P33" s="29"/>
      <c r="Q33" s="88"/>
      <c r="R33" s="88" t="s">
        <v>19</v>
      </c>
      <c r="S33" s="88"/>
      <c r="T33" s="88"/>
      <c r="U33" s="88"/>
      <c r="V33" s="88"/>
      <c r="W33" s="29"/>
      <c r="X33" s="88"/>
      <c r="Y33" s="88" t="s">
        <v>19</v>
      </c>
      <c r="Z33" s="88"/>
      <c r="AA33" s="88"/>
      <c r="AB33" s="88"/>
      <c r="AC33" s="88"/>
      <c r="AD33" s="29"/>
      <c r="AE33" s="88"/>
      <c r="AF33" s="88" t="s">
        <v>19</v>
      </c>
      <c r="AG33" s="88"/>
      <c r="AH33" s="88"/>
      <c r="AI33" s="88"/>
      <c r="AJ33" s="88"/>
      <c r="AK33" s="29"/>
      <c r="AL33" s="88"/>
      <c r="AM33" s="88" t="s">
        <v>19</v>
      </c>
      <c r="AN33" s="88"/>
      <c r="AO33" s="88"/>
      <c r="AP33" s="88"/>
      <c r="AQ33" s="88"/>
      <c r="AR33" s="29"/>
      <c r="AS33" s="88" t="s">
        <v>19</v>
      </c>
      <c r="AT33" s="88"/>
      <c r="AU33" s="88"/>
      <c r="AV33" s="88"/>
      <c r="AW33" s="88"/>
      <c r="AX33" s="29"/>
      <c r="AY33" s="29"/>
      <c r="AZ33" s="41"/>
      <c r="BA33" s="41"/>
      <c r="BB33" s="41"/>
    </row>
    <row r="34" spans="2:13" s="41" customFormat="1" ht="15.75">
      <c r="B34" s="29"/>
      <c r="C34" s="88"/>
      <c r="D34" s="88"/>
      <c r="E34" s="88"/>
      <c r="F34" s="88"/>
      <c r="G34" s="88"/>
      <c r="H34" s="88"/>
      <c r="I34" s="29"/>
      <c r="J34" s="29"/>
      <c r="K34" s="29"/>
      <c r="L34" s="29"/>
      <c r="M34" s="29"/>
    </row>
    <row r="35" spans="1:38" s="20" customFormat="1" ht="16.5" customHeight="1">
      <c r="A35" s="15" t="str">
        <f>CHAR(160)</f>
        <v> </v>
      </c>
      <c r="B35" s="16" t="s">
        <v>21</v>
      </c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8"/>
      <c r="N35" s="19"/>
      <c r="O35" s="19"/>
      <c r="P35" s="19"/>
      <c r="AL35" s="21">
        <v>5827.2</v>
      </c>
    </row>
    <row r="36" spans="31:38" ht="12.75" customHeight="1" thickBot="1">
      <c r="AE36" s="89"/>
      <c r="AL36" s="90"/>
    </row>
    <row r="37" spans="31:50" ht="12.75" customHeight="1" thickBot="1">
      <c r="AE37" s="91"/>
      <c r="AF37" s="91"/>
      <c r="AG37" s="91"/>
      <c r="AH37" s="91"/>
      <c r="AI37" s="91"/>
      <c r="AJ37" s="91"/>
      <c r="AK37" s="91"/>
      <c r="AL37" s="92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31:38" ht="12.75" customHeight="1" thickBot="1">
      <c r="AE38" s="91"/>
      <c r="AF38" s="91"/>
      <c r="AG38" s="91"/>
      <c r="AH38" s="91"/>
      <c r="AI38" s="91"/>
      <c r="AJ38" s="91"/>
      <c r="AK38" s="91"/>
      <c r="AL38" s="92"/>
    </row>
    <row r="39" spans="24:50" ht="12.75" customHeight="1" thickBot="1">
      <c r="X39" s="94"/>
      <c r="AE39" s="91"/>
      <c r="AF39" s="91"/>
      <c r="AG39" s="91"/>
      <c r="AH39" s="91"/>
      <c r="AI39" s="91"/>
      <c r="AJ39" s="91"/>
      <c r="AK39" s="91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24:38" ht="12.75" customHeight="1" thickBot="1">
      <c r="X40" s="94"/>
      <c r="AE40" s="91"/>
      <c r="AF40" s="91"/>
      <c r="AG40" s="91"/>
      <c r="AH40" s="91"/>
      <c r="AI40" s="91"/>
      <c r="AJ40" s="91"/>
      <c r="AK40" s="91"/>
      <c r="AL40" s="91"/>
    </row>
    <row r="41" spans="31:50" ht="12.75" customHeight="1" thickBot="1">
      <c r="AE41" s="91"/>
      <c r="AF41" s="91"/>
      <c r="AG41" s="91"/>
      <c r="AH41" s="91"/>
      <c r="AI41" s="91"/>
      <c r="AJ41" s="91"/>
      <c r="AK41" s="91"/>
      <c r="AL41" s="92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31:38" ht="12.75" customHeight="1" thickBot="1">
      <c r="AE42" s="91"/>
      <c r="AF42" s="91"/>
      <c r="AG42" s="91"/>
      <c r="AH42" s="91"/>
      <c r="AI42" s="91"/>
      <c r="AJ42" s="91"/>
      <c r="AK42" s="91"/>
      <c r="AL42" s="91"/>
    </row>
    <row r="43" spans="31:50" ht="12.75" customHeight="1" thickBot="1">
      <c r="AE43" s="91"/>
      <c r="AF43" s="91"/>
      <c r="AG43" s="91"/>
      <c r="AH43" s="91"/>
      <c r="AI43" s="91"/>
      <c r="AJ43" s="91"/>
      <c r="AK43" s="91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31:38" ht="12.75" customHeight="1">
      <c r="AE44" s="91"/>
      <c r="AF44" s="91"/>
      <c r="AG44" s="91"/>
      <c r="AH44" s="91"/>
      <c r="AI44" s="91"/>
      <c r="AJ44" s="91"/>
      <c r="AK44" s="91"/>
      <c r="AL44" s="91"/>
    </row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7.28125" style="25" customWidth="1"/>
    <col min="2" max="2" width="40.7109375" style="25" customWidth="1"/>
    <col min="3" max="6" width="12.7109375" style="25" customWidth="1"/>
    <col min="7" max="11" width="12.7109375" style="25" hidden="1" customWidth="1"/>
    <col min="12" max="12" width="0" style="25" hidden="1" customWidth="1"/>
    <col min="13" max="13" width="11.140625" style="25" customWidth="1"/>
    <col min="14" max="14" width="12.7109375" style="25" customWidth="1"/>
    <col min="15" max="19" width="12.7109375" style="25" hidden="1" customWidth="1"/>
    <col min="20" max="20" width="0" style="25" hidden="1" customWidth="1"/>
    <col min="21" max="21" width="17.421875" style="25" customWidth="1"/>
    <col min="22" max="26" width="12.7109375" style="25" hidden="1" customWidth="1"/>
    <col min="27" max="27" width="0" style="25" hidden="1" customWidth="1"/>
    <col min="28" max="32" width="12.7109375" style="25" hidden="1" customWidth="1"/>
    <col min="33" max="33" width="0" style="25" hidden="1" customWidth="1"/>
    <col min="34" max="36" width="9.140625" style="25" customWidth="1"/>
    <col min="37" max="37" width="8.57421875" style="25" customWidth="1"/>
    <col min="38" max="16384" width="9.140625" style="25" customWidth="1"/>
  </cols>
  <sheetData>
    <row r="1" spans="1:21" ht="12.75" customHeight="1">
      <c r="A1" s="22"/>
      <c r="B1" s="1">
        <v>1</v>
      </c>
      <c r="C1" s="23"/>
      <c r="D1" s="24"/>
      <c r="U1" s="2">
        <v>2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28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21" ht="12.75" customHeight="1" thickBot="1">
      <c r="A4" s="27"/>
      <c r="B4" s="29"/>
      <c r="C4" s="29"/>
      <c r="D4" s="29"/>
      <c r="U4" s="3" t="s">
        <v>29</v>
      </c>
    </row>
    <row r="5" spans="1:37" ht="35.25" customHeight="1" thickBot="1">
      <c r="A5" s="30" t="s">
        <v>35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/>
      <c r="H5" s="96"/>
      <c r="I5" s="96"/>
      <c r="J5" s="96"/>
      <c r="K5" s="96"/>
      <c r="L5" s="96"/>
      <c r="M5" s="96" t="s">
        <v>23</v>
      </c>
      <c r="N5" s="36" t="s">
        <v>34</v>
      </c>
      <c r="O5" s="100"/>
      <c r="P5" s="100"/>
      <c r="Q5" s="100"/>
      <c r="R5" s="100"/>
      <c r="S5" s="100"/>
      <c r="T5" s="39"/>
      <c r="U5" s="4" t="s">
        <v>5</v>
      </c>
      <c r="V5" s="37"/>
      <c r="W5" s="38"/>
      <c r="X5" s="39"/>
      <c r="Y5" s="39"/>
      <c r="Z5" s="39"/>
      <c r="AA5" s="40"/>
      <c r="AB5" s="37"/>
      <c r="AC5" s="38"/>
      <c r="AD5" s="39"/>
      <c r="AE5" s="39"/>
      <c r="AF5" s="39"/>
      <c r="AG5" s="40"/>
      <c r="AH5" s="29"/>
      <c r="AI5" s="41"/>
      <c r="AJ5" s="41"/>
      <c r="AK5" s="41"/>
    </row>
    <row r="6" spans="1:37" ht="18.75" customHeight="1" hidden="1" thickBot="1">
      <c r="A6" s="42"/>
      <c r="B6" s="43"/>
      <c r="C6" s="43"/>
      <c r="D6" s="43"/>
      <c r="E6" s="43"/>
      <c r="F6" s="43"/>
      <c r="G6" s="43"/>
      <c r="H6" s="44"/>
      <c r="I6" s="45"/>
      <c r="J6" s="45"/>
      <c r="K6" s="45"/>
      <c r="L6" s="46"/>
      <c r="M6" s="46"/>
      <c r="N6" s="43"/>
      <c r="O6" s="43"/>
      <c r="P6" s="44"/>
      <c r="Q6" s="45"/>
      <c r="R6" s="45"/>
      <c r="S6" s="45"/>
      <c r="T6" s="46"/>
      <c r="U6" s="5"/>
      <c r="V6" s="43" t="s">
        <v>6</v>
      </c>
      <c r="W6" s="44"/>
      <c r="X6" s="45"/>
      <c r="Y6" s="45"/>
      <c r="Z6" s="45"/>
      <c r="AA6" s="46"/>
      <c r="AB6" s="43" t="s">
        <v>6</v>
      </c>
      <c r="AC6" s="44"/>
      <c r="AD6" s="45"/>
      <c r="AE6" s="45"/>
      <c r="AF6" s="45"/>
      <c r="AG6" s="46"/>
      <c r="AH6" s="29"/>
      <c r="AI6" s="41"/>
      <c r="AJ6" s="41"/>
      <c r="AK6" s="41"/>
    </row>
    <row r="7" spans="1:34" ht="21.75" customHeight="1" thickBot="1">
      <c r="A7" s="47"/>
      <c r="B7" s="48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6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7" ht="18.75" customHeight="1" hidden="1" thickBot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29"/>
      <c r="AI8" s="41"/>
      <c r="AJ8" s="41"/>
      <c r="AK8" s="41"/>
    </row>
    <row r="9" spans="1:34" s="59" customFormat="1" ht="26.25" customHeight="1">
      <c r="A9" s="97">
        <v>1</v>
      </c>
      <c r="B9" s="55" t="s">
        <v>22</v>
      </c>
      <c r="C9" s="56">
        <v>0</v>
      </c>
      <c r="D9" s="56">
        <v>0</v>
      </c>
      <c r="E9" s="56">
        <v>0</v>
      </c>
      <c r="F9" s="56">
        <v>0</v>
      </c>
      <c r="G9" s="58"/>
      <c r="H9" s="58"/>
      <c r="I9" s="58"/>
      <c r="J9" s="58"/>
      <c r="K9" s="58"/>
      <c r="L9" s="56"/>
      <c r="M9" s="56">
        <v>0</v>
      </c>
      <c r="N9" s="56">
        <v>0</v>
      </c>
      <c r="O9" s="58"/>
      <c r="P9" s="58"/>
      <c r="Q9" s="58"/>
      <c r="R9" s="58"/>
      <c r="S9" s="58"/>
      <c r="T9" s="56"/>
      <c r="U9" s="8">
        <f>SUM(C9:T9)</f>
        <v>0</v>
      </c>
      <c r="V9" s="58" t="s">
        <v>10</v>
      </c>
      <c r="W9" s="58"/>
      <c r="X9" s="58"/>
      <c r="Y9" s="58"/>
      <c r="Z9" s="58"/>
      <c r="AA9" s="56">
        <v>513.16</v>
      </c>
      <c r="AB9" s="58" t="s">
        <v>10</v>
      </c>
      <c r="AC9" s="58"/>
      <c r="AD9" s="58"/>
      <c r="AE9" s="58"/>
      <c r="AF9" s="58"/>
      <c r="AG9" s="56">
        <v>413.09</v>
      </c>
      <c r="AH9" s="29"/>
    </row>
    <row r="10" spans="1:34" s="41" customFormat="1" ht="16.5" hidden="1" thickBot="1">
      <c r="A10" s="68"/>
      <c r="B10" s="55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8">
        <f aca="true" t="shared" si="0" ref="U10:U15">SUM(C10:T10)</f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29"/>
    </row>
    <row r="11" spans="1:37" ht="18.75" customHeight="1" hidden="1">
      <c r="A11" s="70" t="s">
        <v>10</v>
      </c>
      <c r="B11" s="55" t="s">
        <v>20</v>
      </c>
      <c r="C11" s="61">
        <f>SUM('[1]Лист1'!I6:I11)</f>
        <v>321.05</v>
      </c>
      <c r="D11" s="61">
        <f>SUM('[1]Лист1'!P6:P11)</f>
        <v>160.53</v>
      </c>
      <c r="E11" s="61">
        <f>SUM('[1]Лист1'!W6:W11)</f>
        <v>31.58</v>
      </c>
      <c r="F11" s="61"/>
      <c r="G11" s="62"/>
      <c r="H11" s="62"/>
      <c r="I11" s="62"/>
      <c r="J11" s="61"/>
      <c r="K11" s="61"/>
      <c r="L11" s="63"/>
      <c r="M11" s="63"/>
      <c r="N11" s="61"/>
      <c r="O11" s="62"/>
      <c r="P11" s="62"/>
      <c r="Q11" s="62"/>
      <c r="R11" s="61"/>
      <c r="S11" s="61"/>
      <c r="T11" s="63"/>
      <c r="U11" s="8">
        <f t="shared" si="0"/>
        <v>513.1600000000001</v>
      </c>
      <c r="V11" s="62">
        <f>CONCATENATE(IF(W11&lt;&gt;0,CONCATENATE(TEXT(W11,"0,00"),"д."),""),IF(X11&lt;&gt;0,CONCATENATE(" ",TEXT(X11,"0,00"),"ч."),""))</f>
      </c>
      <c r="W11" s="62">
        <f>SUM('[1]Лист1'!AP6:AP11)</f>
        <v>0</v>
      </c>
      <c r="X11" s="62">
        <f>SUM('[1]Лист1'!AQ6:AQ11)</f>
        <v>0</v>
      </c>
      <c r="Y11" s="61"/>
      <c r="Z11" s="61"/>
      <c r="AA11" s="63"/>
      <c r="AB11" s="62">
        <f>CONCATENATE(IF(AC11&lt;&gt;0,CONCATENATE(TEXT(AC11,"0,00"),"д."),""),IF(AD11&lt;&gt;0,CONCATENATE(" ",TEXT(AD11,"0,00"),"ч."),""))</f>
      </c>
      <c r="AC11" s="62">
        <f>SUM('[1]Лист1'!AW6:AW11)</f>
        <v>0</v>
      </c>
      <c r="AD11" s="62">
        <f>SUM('[1]Лист1'!AX6:AX11)</f>
        <v>0</v>
      </c>
      <c r="AE11" s="61"/>
      <c r="AF11" s="61"/>
      <c r="AG11" s="63"/>
      <c r="AH11" s="29"/>
      <c r="AI11" s="41"/>
      <c r="AJ11" s="41"/>
      <c r="AK11" s="41"/>
    </row>
    <row r="12" spans="1:37" ht="18.75" customHeight="1" hidden="1" thickBot="1">
      <c r="A12" s="72"/>
      <c r="B12" s="55" t="s">
        <v>20</v>
      </c>
      <c r="C12" s="64">
        <f>IF(OR(ISBLANK($A$1),C11=0),"",CONCATENATE(TEXT(C11/$B$1,"0,00")," ",$A$1))</f>
      </c>
      <c r="D12" s="64">
        <f>IF(OR(ISBLANK($A$1),D11=0),"",CONCATENATE(TEXT(D11/$B$1,"0,00")," ",$A$1))</f>
      </c>
      <c r="E12" s="64">
        <f>IF(OR(ISBLANK($A$1),E11=0),"",CONCATENATE(TEXT(E11/$B$1,"0,00")," ",$A$1))</f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8">
        <f t="shared" si="0"/>
        <v>0</v>
      </c>
      <c r="V12" s="64"/>
      <c r="W12" s="64"/>
      <c r="X12" s="64"/>
      <c r="Y12" s="64"/>
      <c r="Z12" s="64"/>
      <c r="AA12" s="64">
        <f>IF(ISBLANK($A$1),"",CONCATENATE(TEXT(AA11/$B$1,"0,00")," ",$A$1))</f>
      </c>
      <c r="AB12" s="64"/>
      <c r="AC12" s="64"/>
      <c r="AD12" s="64"/>
      <c r="AE12" s="64"/>
      <c r="AF12" s="64"/>
      <c r="AG12" s="64">
        <f>IF(ISBLANK($A$1),"",CONCATENATE(TEXT(AG11/$B$1,"0,00")," ",$A$1))</f>
      </c>
      <c r="AH12" s="29"/>
      <c r="AI12" s="41"/>
      <c r="AJ12" s="41"/>
      <c r="AK12" s="41"/>
    </row>
    <row r="13" spans="1:37" ht="18.75" customHeight="1" hidden="1" thickBot="1">
      <c r="A13" s="51" t="s">
        <v>12</v>
      </c>
      <c r="B13" s="55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8">
        <f t="shared" si="0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29"/>
      <c r="AI13" s="41"/>
      <c r="AJ13" s="41"/>
      <c r="AK13" s="41"/>
    </row>
    <row r="14" spans="1:34" s="59" customFormat="1" ht="30.75" customHeight="1">
      <c r="A14" s="97">
        <v>2</v>
      </c>
      <c r="B14" s="55" t="s">
        <v>20</v>
      </c>
      <c r="C14" s="56">
        <v>5300</v>
      </c>
      <c r="D14" s="56"/>
      <c r="E14" s="56">
        <v>200</v>
      </c>
      <c r="F14" s="56"/>
      <c r="G14" s="58"/>
      <c r="H14" s="58"/>
      <c r="I14" s="58"/>
      <c r="J14" s="58"/>
      <c r="K14" s="58"/>
      <c r="L14" s="56"/>
      <c r="M14" s="56">
        <v>86.26</v>
      </c>
      <c r="N14" s="56">
        <v>413.74</v>
      </c>
      <c r="O14" s="58" t="s">
        <v>13</v>
      </c>
      <c r="P14" s="58"/>
      <c r="Q14" s="58"/>
      <c r="R14" s="58">
        <v>21</v>
      </c>
      <c r="S14" s="58"/>
      <c r="T14" s="56">
        <v>500</v>
      </c>
      <c r="U14" s="8">
        <f t="shared" si="0"/>
        <v>6521</v>
      </c>
      <c r="V14" s="58" t="s">
        <v>10</v>
      </c>
      <c r="W14" s="58"/>
      <c r="X14" s="58"/>
      <c r="Y14" s="58"/>
      <c r="Z14" s="58"/>
      <c r="AA14" s="56">
        <v>6000</v>
      </c>
      <c r="AB14" s="58" t="s">
        <v>10</v>
      </c>
      <c r="AC14" s="58"/>
      <c r="AD14" s="58"/>
      <c r="AE14" s="58"/>
      <c r="AF14" s="58"/>
      <c r="AG14" s="56">
        <v>3000</v>
      </c>
      <c r="AH14" s="29"/>
    </row>
    <row r="15" spans="1:34" s="41" customFormat="1" ht="15.75" hidden="1">
      <c r="A15" s="68"/>
      <c r="B15" s="55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">
        <f t="shared" si="0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9"/>
    </row>
    <row r="16" spans="1:34" s="59" customFormat="1" ht="29.25" customHeight="1">
      <c r="A16" s="97">
        <v>3</v>
      </c>
      <c r="B16" s="55" t="s">
        <v>20</v>
      </c>
      <c r="C16" s="56">
        <v>5300</v>
      </c>
      <c r="D16" s="56">
        <v>2650</v>
      </c>
      <c r="E16" s="56">
        <v>600</v>
      </c>
      <c r="F16" s="56"/>
      <c r="G16" s="58"/>
      <c r="H16" s="58"/>
      <c r="I16" s="58"/>
      <c r="J16" s="58"/>
      <c r="K16" s="58"/>
      <c r="L16" s="56"/>
      <c r="M16" s="56">
        <v>86.26</v>
      </c>
      <c r="N16" s="56"/>
      <c r="O16" s="58"/>
      <c r="P16" s="58"/>
      <c r="Q16" s="58"/>
      <c r="R16" s="58"/>
      <c r="S16" s="58"/>
      <c r="T16" s="56"/>
      <c r="U16" s="8">
        <f aca="true" t="shared" si="1" ref="U16:U27">SUM(C16:T16)</f>
        <v>8636.26</v>
      </c>
      <c r="V16" s="58" t="s">
        <v>10</v>
      </c>
      <c r="W16" s="58"/>
      <c r="X16" s="58"/>
      <c r="Y16" s="58"/>
      <c r="Z16" s="58"/>
      <c r="AA16" s="56">
        <v>327.94</v>
      </c>
      <c r="AB16" s="58" t="s">
        <v>10</v>
      </c>
      <c r="AC16" s="58"/>
      <c r="AD16" s="58"/>
      <c r="AE16" s="58"/>
      <c r="AF16" s="58"/>
      <c r="AG16" s="56">
        <v>263.99</v>
      </c>
      <c r="AH16" s="29"/>
    </row>
    <row r="17" spans="1:34" s="41" customFormat="1" ht="16.5" hidden="1" thickBot="1">
      <c r="A17" s="68"/>
      <c r="B17" s="55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8">
        <f t="shared" si="1"/>
        <v>0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9"/>
    </row>
    <row r="18" spans="1:37" ht="18.75" customHeight="1" hidden="1">
      <c r="A18" s="70" t="s">
        <v>10</v>
      </c>
      <c r="B18" s="55" t="s">
        <v>20</v>
      </c>
      <c r="C18" s="61">
        <f>SUM('[1]Лист1'!I14:I18)</f>
        <v>5545.79</v>
      </c>
      <c r="D18" s="61">
        <f>SUM('[1]Лист1'!P14:P18)</f>
        <v>66.36</v>
      </c>
      <c r="E18" s="61">
        <f>SUM('[1]Лист1'!W14:W18)</f>
        <v>215.79</v>
      </c>
      <c r="F18" s="61"/>
      <c r="G18" s="62"/>
      <c r="H18" s="65"/>
      <c r="I18" s="65"/>
      <c r="J18" s="61"/>
      <c r="K18" s="61"/>
      <c r="L18" s="63"/>
      <c r="M18" s="63"/>
      <c r="N18" s="61">
        <f>SUM('[1]Лист1'!AK14:AK18)</f>
        <v>500</v>
      </c>
      <c r="O18" s="62" t="str">
        <f>CONCATENATE(IF(P18&lt;&gt;0,CONCATENATE(TEXT(P18,"0,00"),"д."),""),IF(Q18&lt;&gt;0,CONCATENATE(" ",TEXT(Q18,"0,00"),"ч."),""))</f>
        <v>21,00д.</v>
      </c>
      <c r="P18" s="65">
        <f>SUM('[1]Лист1'!AI14:AI18)</f>
        <v>21</v>
      </c>
      <c r="Q18" s="65">
        <f>SUM('[1]Лист1'!AJ14:AJ18)</f>
        <v>0</v>
      </c>
      <c r="R18" s="61"/>
      <c r="S18" s="61"/>
      <c r="T18" s="63"/>
      <c r="U18" s="8">
        <f t="shared" si="1"/>
        <v>6348.94</v>
      </c>
      <c r="V18" s="62">
        <f>CONCATENATE(IF(W18&lt;&gt;0,CONCATENATE(TEXT(W18,"0,00"),"д."),""),IF(X18&lt;&gt;0,CONCATENATE(" ",TEXT(X18,"0,00"),"ч."),""))</f>
      </c>
      <c r="W18" s="65">
        <f>SUM('[1]Лист1'!AP14:AP18)</f>
        <v>0</v>
      </c>
      <c r="X18" s="65">
        <f>SUM('[1]Лист1'!AQ14:AQ18)</f>
        <v>0</v>
      </c>
      <c r="Y18" s="61"/>
      <c r="Z18" s="61"/>
      <c r="AA18" s="63"/>
      <c r="AB18" s="62">
        <f>CONCATENATE(IF(AC18&lt;&gt;0,CONCATENATE(TEXT(AC18,"0,00"),"д."),""),IF(AD18&lt;&gt;0,CONCATENATE(" ",TEXT(AD18,"0,00"),"ч."),""))</f>
      </c>
      <c r="AC18" s="65">
        <f>SUM('[1]Лист1'!AW14:AW18)</f>
        <v>0</v>
      </c>
      <c r="AD18" s="65">
        <f>SUM('[1]Лист1'!AX14:AX18)</f>
        <v>0</v>
      </c>
      <c r="AE18" s="61"/>
      <c r="AF18" s="61"/>
      <c r="AG18" s="63"/>
      <c r="AH18" s="29"/>
      <c r="AI18" s="41"/>
      <c r="AJ18" s="41"/>
      <c r="AK18" s="41"/>
    </row>
    <row r="19" spans="1:37" ht="18.75" customHeight="1" hidden="1" thickBot="1">
      <c r="A19" s="72"/>
      <c r="B19" s="55" t="s">
        <v>20</v>
      </c>
      <c r="C19" s="64">
        <f>IF(OR(ISBLANK($A$1),C18=0),"",CONCATENATE(TEXT(C18/$B$1,"0,00")," ",$A$1))</f>
      </c>
      <c r="D19" s="64">
        <f>IF(OR(ISBLANK($A$1),D18=0),"",CONCATENATE(TEXT(D18/$B$1,"0,00")," ",$A$1))</f>
      </c>
      <c r="E19" s="64">
        <f>IF(OR(ISBLANK($A$1),E18=0),"",CONCATENATE(TEXT(E18/$B$1,"0,00")," ",$A$1))</f>
      </c>
      <c r="F19" s="64"/>
      <c r="G19" s="64"/>
      <c r="H19" s="64"/>
      <c r="I19" s="64"/>
      <c r="J19" s="64"/>
      <c r="K19" s="64"/>
      <c r="L19" s="64"/>
      <c r="M19" s="64"/>
      <c r="N19" s="64">
        <f>IF(OR(ISBLANK($A$1),N18=0),"",CONCATENATE(TEXT(N18/$B$1,"0,00")," ",$A$1))</f>
      </c>
      <c r="O19" s="64"/>
      <c r="P19" s="64"/>
      <c r="Q19" s="64"/>
      <c r="R19" s="64"/>
      <c r="S19" s="64"/>
      <c r="T19" s="64">
        <f>IF(ISBLANK($A$1),"",CONCATENATE(TEXT(T18/$B$1,"0,00")," ",$A$1))</f>
      </c>
      <c r="U19" s="8">
        <f t="shared" si="1"/>
        <v>0</v>
      </c>
      <c r="V19" s="64"/>
      <c r="W19" s="64"/>
      <c r="X19" s="64"/>
      <c r="Y19" s="64"/>
      <c r="Z19" s="64"/>
      <c r="AA19" s="64">
        <f>IF(ISBLANK($A$1),"",CONCATENATE(TEXT(AA18/$B$1,"0,00")," ",$A$1))</f>
      </c>
      <c r="AB19" s="64"/>
      <c r="AC19" s="64"/>
      <c r="AD19" s="64"/>
      <c r="AE19" s="64"/>
      <c r="AF19" s="64"/>
      <c r="AG19" s="64">
        <f>IF(ISBLANK($A$1),"",CONCATENATE(TEXT(AG18/$B$1,"0,00")," ",$A$1))</f>
      </c>
      <c r="AH19" s="29"/>
      <c r="AI19" s="41"/>
      <c r="AJ19" s="41"/>
      <c r="AK19" s="41"/>
    </row>
    <row r="20" spans="1:37" ht="18.75" customHeight="1" hidden="1" thickBot="1">
      <c r="A20" s="51" t="s">
        <v>14</v>
      </c>
      <c r="B20" s="55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8">
        <f t="shared" si="1"/>
        <v>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29"/>
      <c r="AI20" s="41"/>
      <c r="AJ20" s="41"/>
      <c r="AK20" s="41"/>
    </row>
    <row r="21" spans="1:34" s="41" customFormat="1" ht="16.5" hidden="1" thickBot="1">
      <c r="A21" s="68"/>
      <c r="B21" s="55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">
        <f t="shared" si="1"/>
        <v>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9"/>
    </row>
    <row r="22" spans="1:37" ht="18.75" customHeight="1" hidden="1">
      <c r="A22" s="70" t="s">
        <v>10</v>
      </c>
      <c r="B22" s="55" t="s">
        <v>20</v>
      </c>
      <c r="C22" s="61">
        <f>SUM('[1]Лист1'!I21:I27)</f>
        <v>8926.32</v>
      </c>
      <c r="D22" s="61">
        <f>SUM('[1]Лист1'!P21:P27)</f>
        <v>4195.360000000001</v>
      </c>
      <c r="E22" s="61">
        <f>SUM('[1]Лист1'!W21:W27)</f>
        <v>873.6800000000001</v>
      </c>
      <c r="F22" s="61">
        <f>SUM('[1]Лист1'!AD21:AD27)</f>
        <v>5650.82</v>
      </c>
      <c r="G22" s="62" t="str">
        <f>CONCATENATE(IF(H22&lt;&gt;0,CONCATENATE(TEXT(H22,"0,00"),"д."),""),IF(I22&lt;&gt;0,CONCATENATE(" ",TEXT(I22,"0,00"),"ч."),""))</f>
        <v>21,00д.</v>
      </c>
      <c r="H22" s="65">
        <f>SUM('[1]Лист1'!AB21:AB27)</f>
        <v>21</v>
      </c>
      <c r="I22" s="65">
        <f>SUM('[1]Лист1'!AC21:AC27)</f>
        <v>0</v>
      </c>
      <c r="J22" s="61"/>
      <c r="K22" s="61"/>
      <c r="L22" s="63"/>
      <c r="M22" s="63"/>
      <c r="N22" s="61">
        <f>SUM('[1]Лист1'!AK21:AK27)</f>
        <v>0</v>
      </c>
      <c r="O22" s="62">
        <f>CONCATENATE(IF(P22&lt;&gt;0,CONCATENATE(TEXT(P22,"0,00"),"д."),""),IF(Q22&lt;&gt;0,CONCATENATE(" ",TEXT(Q22,"0,00"),"ч."),""))</f>
      </c>
      <c r="P22" s="65">
        <f>SUM('[1]Лист1'!AI21:AI27)</f>
        <v>0</v>
      </c>
      <c r="Q22" s="65">
        <f>SUM('[1]Лист1'!AJ21:AJ27)</f>
        <v>0</v>
      </c>
      <c r="R22" s="61"/>
      <c r="S22" s="61"/>
      <c r="T22" s="63"/>
      <c r="U22" s="8">
        <f t="shared" si="1"/>
        <v>19667.18</v>
      </c>
      <c r="V22" s="62">
        <f>CONCATENATE(IF(W22&lt;&gt;0,CONCATENATE(TEXT(W22,"0,00"),"д."),""),IF(X22&lt;&gt;0,CONCATENATE(" ",TEXT(X22,"0,00"),"ч."),""))</f>
      </c>
      <c r="W22" s="65">
        <f>SUM('[1]Лист1'!AP21:AP27)</f>
        <v>0</v>
      </c>
      <c r="X22" s="65">
        <f>SUM('[1]Лист1'!AQ21:AQ27)</f>
        <v>0</v>
      </c>
      <c r="Y22" s="61"/>
      <c r="Z22" s="61"/>
      <c r="AA22" s="63"/>
      <c r="AB22" s="62">
        <f>CONCATENATE(IF(AC22&lt;&gt;0,CONCATENATE(TEXT(AC22,"0,00"),"д."),""),IF(AD22&lt;&gt;0,CONCATENATE(" ",TEXT(AD22,"0,00"),"ч."),""))</f>
      </c>
      <c r="AC22" s="65">
        <f>SUM('[1]Лист1'!AW21:AW27)</f>
        <v>0</v>
      </c>
      <c r="AD22" s="65">
        <f>SUM('[1]Лист1'!AX21:AX27)</f>
        <v>0</v>
      </c>
      <c r="AE22" s="61"/>
      <c r="AF22" s="61"/>
      <c r="AG22" s="63"/>
      <c r="AH22" s="29"/>
      <c r="AI22" s="41"/>
      <c r="AJ22" s="41"/>
      <c r="AK22" s="41"/>
    </row>
    <row r="23" spans="1:37" ht="18.75" customHeight="1" hidden="1" thickBot="1">
      <c r="A23" s="72"/>
      <c r="B23" s="55" t="s">
        <v>20</v>
      </c>
      <c r="C23" s="64">
        <f>IF(OR(ISBLANK($A$1),C22=0),"",CONCATENATE(TEXT(C22/$B$1,"0,00")," ",$A$1))</f>
      </c>
      <c r="D23" s="64">
        <f>IF(OR(ISBLANK($A$1),D22=0),"",CONCATENATE(TEXT(D22/$B$1,"0,00")," ",$A$1))</f>
      </c>
      <c r="E23" s="64">
        <f>IF(OR(ISBLANK($A$1),E22=0),"",CONCATENATE(TEXT(E22/$B$1,"0,00")," ",$A$1))</f>
      </c>
      <c r="F23" s="64">
        <f>IF(OR(ISBLANK($A$1),F22=0),"",CONCATENATE(TEXT(F22/$B$1,"0,00")," ",$A$1))</f>
      </c>
      <c r="G23" s="64"/>
      <c r="H23" s="64"/>
      <c r="I23" s="64"/>
      <c r="J23" s="64"/>
      <c r="K23" s="64"/>
      <c r="L23" s="64">
        <f>IF(ISBLANK($A$1),"",CONCATENATE(TEXT(L22/$B$1,"0,00")," ",$A$1))</f>
      </c>
      <c r="M23" s="64"/>
      <c r="N23" s="64">
        <f>IF(OR(ISBLANK($A$1),N22=0),"",CONCATENATE(TEXT(N22/$B$1,"0,00")," ",$A$1))</f>
      </c>
      <c r="O23" s="64"/>
      <c r="P23" s="64"/>
      <c r="Q23" s="64"/>
      <c r="R23" s="64"/>
      <c r="S23" s="64"/>
      <c r="T23" s="64">
        <f>IF(ISBLANK($A$1),"",CONCATENATE(TEXT(T22/$B$1,"0,00")," ",$A$1))</f>
      </c>
      <c r="U23" s="8">
        <f t="shared" si="1"/>
        <v>0</v>
      </c>
      <c r="V23" s="64"/>
      <c r="W23" s="64"/>
      <c r="X23" s="64"/>
      <c r="Y23" s="64"/>
      <c r="Z23" s="64"/>
      <c r="AA23" s="64">
        <f>IF(ISBLANK($A$1),"",CONCATENATE(TEXT(AA22/$B$1,"0,00")," ",$A$1))</f>
      </c>
      <c r="AB23" s="64"/>
      <c r="AC23" s="64"/>
      <c r="AD23" s="64"/>
      <c r="AE23" s="64"/>
      <c r="AF23" s="64"/>
      <c r="AG23" s="64">
        <f>IF(ISBLANK($A$1),"",CONCATENATE(TEXT(AG22/$B$1,"0,00")," ",$A$1))</f>
      </c>
      <c r="AH23" s="29"/>
      <c r="AI23" s="41"/>
      <c r="AJ23" s="41"/>
      <c r="AK23" s="41"/>
    </row>
    <row r="24" spans="1:37" ht="18.75" customHeight="1" hidden="1">
      <c r="A24" s="74"/>
      <c r="B24" s="55" t="s">
        <v>20</v>
      </c>
      <c r="C24" s="61">
        <f>SUM('[1]Лист1'!I6:I29)</f>
        <v>14793.16</v>
      </c>
      <c r="D24" s="61">
        <f>SUM('[1]Лист1'!P6:P29)</f>
        <v>4422.25</v>
      </c>
      <c r="E24" s="61">
        <f>SUM('[1]Лист1'!W6:W29)</f>
        <v>1121.05</v>
      </c>
      <c r="F24" s="61">
        <f>SUM('[1]Лист1'!AD6:AD29)</f>
        <v>5650.82</v>
      </c>
      <c r="G24" s="62" t="str">
        <f>CONCATENATE(IF(H24&lt;&gt;0,CONCATENATE(TEXT(H24,"0,00"),"д."),""),IF(I24&lt;&gt;0,CONCATENATE(" ",TEXT(I24,"0,00"),"ч."),""))</f>
        <v>21,00д.</v>
      </c>
      <c r="H24" s="62">
        <f>SUM('[1]Лист1'!AB6:AB29)</f>
        <v>21</v>
      </c>
      <c r="I24" s="62">
        <f>SUM('[1]Лист1'!AC6:AC29)</f>
        <v>0</v>
      </c>
      <c r="J24" s="61"/>
      <c r="K24" s="61"/>
      <c r="L24" s="75"/>
      <c r="M24" s="75"/>
      <c r="N24" s="61">
        <f>SUM('[1]Лист1'!AK6:AK29)</f>
        <v>500</v>
      </c>
      <c r="O24" s="62" t="str">
        <f>CONCATENATE(IF(P24&lt;&gt;0,CONCATENATE(TEXT(P24,"0,00"),"д."),""),IF(Q24&lt;&gt;0,CONCATENATE(" ",TEXT(Q24,"0,00"),"ч."),""))</f>
        <v>21,00д.</v>
      </c>
      <c r="P24" s="62">
        <f>SUM('[1]Лист1'!AI6:AI29)</f>
        <v>21</v>
      </c>
      <c r="Q24" s="62">
        <f>SUM('[1]Лист1'!AJ6:AJ29)</f>
        <v>0</v>
      </c>
      <c r="R24" s="61"/>
      <c r="S24" s="61"/>
      <c r="T24" s="75"/>
      <c r="U24" s="8">
        <f t="shared" si="1"/>
        <v>26529.28</v>
      </c>
      <c r="V24" s="62">
        <f>CONCATENATE(IF(W24&lt;&gt;0,CONCATENATE(TEXT(W24,"0,00"),"д."),""),IF(X24&lt;&gt;0,CONCATENATE(" ",TEXT(X24,"0,00"),"ч."),""))</f>
      </c>
      <c r="W24" s="62">
        <f>SUM('[1]Лист1'!AP6:AP29)</f>
        <v>0</v>
      </c>
      <c r="X24" s="62">
        <f>SUM('[1]Лист1'!AQ6:AQ29)</f>
        <v>0</v>
      </c>
      <c r="Y24" s="61"/>
      <c r="Z24" s="61"/>
      <c r="AA24" s="75"/>
      <c r="AB24" s="62">
        <f>CONCATENATE(IF(AC24&lt;&gt;0,CONCATENATE(TEXT(AC24,"0,00"),"д."),""),IF(AD24&lt;&gt;0,CONCATENATE(" ",TEXT(AD24,"0,00"),"ч."),""))</f>
      </c>
      <c r="AC24" s="62">
        <f>SUM('[1]Лист1'!AW6:AW29)</f>
        <v>0</v>
      </c>
      <c r="AD24" s="62">
        <f>SUM('[1]Лист1'!AX6:AX29)</f>
        <v>0</v>
      </c>
      <c r="AE24" s="61"/>
      <c r="AF24" s="61"/>
      <c r="AG24" s="75"/>
      <c r="AH24" s="29"/>
      <c r="AI24" s="41"/>
      <c r="AJ24" s="41"/>
      <c r="AK24" s="41"/>
    </row>
    <row r="25" spans="1:37" ht="18.75" customHeight="1" hidden="1" thickBot="1">
      <c r="A25" s="42"/>
      <c r="B25" s="55" t="s">
        <v>20</v>
      </c>
      <c r="C25" s="79">
        <f>IF(OR(ISBLANK($A$1),C24=0),"",CONCATENATE(TEXT(C24/$B$1,"0,00")," ",$A$1))</f>
      </c>
      <c r="D25" s="79">
        <f>IF(OR(ISBLANK($A$1),D24=0),"",CONCATENATE(TEXT(D24/$B$1,"0,00")," ",$A$1))</f>
      </c>
      <c r="E25" s="79">
        <f>IF(OR(ISBLANK($A$1),E24=0),"",CONCATENATE(TEXT(E24/$B$1,"0,00")," ",$A$1))</f>
      </c>
      <c r="F25" s="79">
        <f>IF(OR(ISBLANK($A$1),F24=0),"",CONCATENATE(TEXT(F24/$B$1,"0,00")," ",$A$1))</f>
      </c>
      <c r="G25" s="79"/>
      <c r="H25" s="79"/>
      <c r="I25" s="79"/>
      <c r="J25" s="79"/>
      <c r="K25" s="79"/>
      <c r="L25" s="79">
        <f>IF(ISBLANK($A$1),"",CONCATENATE(TEXT(L24/$B$1,"0,00")," ",$A$1))</f>
      </c>
      <c r="M25" s="79"/>
      <c r="N25" s="79">
        <f>IF(OR(ISBLANK($A$1),N24=0),"",CONCATENATE(TEXT(N24/$B$1,"0,00")," ",$A$1))</f>
      </c>
      <c r="O25" s="79"/>
      <c r="P25" s="79"/>
      <c r="Q25" s="79"/>
      <c r="R25" s="79"/>
      <c r="S25" s="79"/>
      <c r="T25" s="79">
        <f>IF(ISBLANK($A$1),"",CONCATENATE(TEXT(T24/$B$1,"0,00")," ",$A$1))</f>
      </c>
      <c r="U25" s="8">
        <f t="shared" si="1"/>
        <v>0</v>
      </c>
      <c r="V25" s="79"/>
      <c r="W25" s="79"/>
      <c r="X25" s="79"/>
      <c r="Y25" s="79"/>
      <c r="Z25" s="79"/>
      <c r="AA25" s="79">
        <f>IF(ISBLANK($A$1),"",CONCATENATE(TEXT(AA24/$B$1,"0,00")," ",$A$1))</f>
      </c>
      <c r="AB25" s="79"/>
      <c r="AC25" s="79"/>
      <c r="AD25" s="79"/>
      <c r="AE25" s="79"/>
      <c r="AF25" s="79"/>
      <c r="AG25" s="79">
        <f>IF(ISBLANK($A$1),"",CONCATENATE(TEXT(AG24/$B$1,"0,00")," ",$A$1))</f>
      </c>
      <c r="AH25" s="29"/>
      <c r="AI25" s="41"/>
      <c r="AJ25" s="41"/>
      <c r="AK25" s="41"/>
    </row>
    <row r="26" spans="1:37" ht="23.25" customHeight="1" thickBot="1">
      <c r="A26" s="97">
        <v>4</v>
      </c>
      <c r="B26" s="55" t="s">
        <v>20</v>
      </c>
      <c r="C26" s="56">
        <v>0</v>
      </c>
      <c r="D26" s="56">
        <v>0</v>
      </c>
      <c r="E26" s="56">
        <v>0</v>
      </c>
      <c r="F26" s="56">
        <v>0</v>
      </c>
      <c r="G26" s="56"/>
      <c r="H26" s="56"/>
      <c r="I26" s="56"/>
      <c r="J26" s="56"/>
      <c r="K26" s="56"/>
      <c r="L26" s="56"/>
      <c r="M26" s="56">
        <v>0</v>
      </c>
      <c r="N26" s="56">
        <v>0</v>
      </c>
      <c r="O26" s="56"/>
      <c r="P26" s="56"/>
      <c r="Q26" s="56"/>
      <c r="R26" s="56"/>
      <c r="S26" s="56"/>
      <c r="T26" s="56"/>
      <c r="U26" s="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29"/>
      <c r="AI26" s="41"/>
      <c r="AJ26" s="41"/>
      <c r="AK26" s="41"/>
    </row>
    <row r="27" spans="1:37" ht="17.25" customHeight="1" thickBot="1">
      <c r="A27" s="80"/>
      <c r="B27" s="81" t="s">
        <v>18</v>
      </c>
      <c r="C27" s="82">
        <f aca="true" t="shared" si="2" ref="C27:N27">SUM(C9:C16)</f>
        <v>10921.05</v>
      </c>
      <c r="D27" s="82">
        <f t="shared" si="2"/>
        <v>2810.53</v>
      </c>
      <c r="E27" s="82">
        <f t="shared" si="2"/>
        <v>831.5799999999999</v>
      </c>
      <c r="F27" s="82">
        <f t="shared" si="2"/>
        <v>0</v>
      </c>
      <c r="G27" s="82">
        <f t="shared" si="2"/>
        <v>0</v>
      </c>
      <c r="H27" s="82">
        <f t="shared" si="2"/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82">
        <f t="shared" si="2"/>
        <v>0</v>
      </c>
      <c r="M27" s="82">
        <f t="shared" si="2"/>
        <v>172.52</v>
      </c>
      <c r="N27" s="82">
        <f t="shared" si="2"/>
        <v>413.74</v>
      </c>
      <c r="O27" s="83" t="str">
        <f>CONCATENATE(IF(P27&lt;&gt;0,CONCATENATE(TEXT(P27,"0,00"),"д."),""),IF(Q27&lt;&gt;0,CONCATENATE(" ",TEXT(Q27,"0,00"),"ч."),""))</f>
        <v>21,00д.</v>
      </c>
      <c r="P27" s="84">
        <f>SUM('[1]Лист1'!AI6:AI31)</f>
        <v>21</v>
      </c>
      <c r="Q27" s="84">
        <f>SUM('[1]Лист1'!AJ6:AJ31)</f>
        <v>0</v>
      </c>
      <c r="R27" s="82"/>
      <c r="S27" s="82"/>
      <c r="T27" s="85"/>
      <c r="U27" s="99">
        <f t="shared" si="1"/>
        <v>15170.42</v>
      </c>
      <c r="V27" s="86">
        <f>CONCATENATE(IF(W27&lt;&gt;0,CONCATENATE(TEXT(W27,"0,00"),"д."),""),IF(X27&lt;&gt;0,CONCATENATE(" ",TEXT(X27,"0,00"),"ч."),""))</f>
      </c>
      <c r="W27" s="87">
        <f>SUM('[1]Лист1'!AP6:AP31)</f>
        <v>0</v>
      </c>
      <c r="X27" s="87">
        <f>SUM('[1]Лист1'!AQ6:AQ31)</f>
        <v>0</v>
      </c>
      <c r="Y27" s="61"/>
      <c r="Z27" s="61"/>
      <c r="AA27" s="75"/>
      <c r="AB27" s="62">
        <f>CONCATENATE(IF(AC27&lt;&gt;0,CONCATENATE(TEXT(AC27,"0,00"),"д."),""),IF(AD27&lt;&gt;0,CONCATENATE(" ",TEXT(AD27,"0,00"),"ч."),""))</f>
      </c>
      <c r="AC27" s="87">
        <f>SUM('[1]Лист1'!AW6:AW31)</f>
        <v>0</v>
      </c>
      <c r="AD27" s="87">
        <f>SUM('[1]Лист1'!AX6:AX31)</f>
        <v>0</v>
      </c>
      <c r="AE27" s="61"/>
      <c r="AF27" s="61"/>
      <c r="AG27" s="75"/>
      <c r="AH27" s="29"/>
      <c r="AI27" s="41"/>
      <c r="AJ27" s="41"/>
      <c r="AK27" s="41"/>
    </row>
    <row r="28" spans="1:37" ht="18.75" customHeight="1" hidden="1">
      <c r="A28" s="41"/>
      <c r="B28" s="29"/>
      <c r="C28" s="88"/>
      <c r="D28" s="88"/>
      <c r="E28" s="88"/>
      <c r="F28" s="88"/>
      <c r="G28" s="88" t="s">
        <v>19</v>
      </c>
      <c r="H28" s="88"/>
      <c r="I28" s="88"/>
      <c r="J28" s="88"/>
      <c r="K28" s="88"/>
      <c r="L28" s="29"/>
      <c r="M28" s="29"/>
      <c r="N28" s="88"/>
      <c r="O28" s="88" t="s">
        <v>19</v>
      </c>
      <c r="P28" s="88"/>
      <c r="Q28" s="88"/>
      <c r="R28" s="88"/>
      <c r="S28" s="88"/>
      <c r="T28" s="29"/>
      <c r="U28" s="88"/>
      <c r="V28" s="88" t="s">
        <v>19</v>
      </c>
      <c r="W28" s="88"/>
      <c r="X28" s="88"/>
      <c r="Y28" s="88"/>
      <c r="Z28" s="88"/>
      <c r="AA28" s="29"/>
      <c r="AB28" s="88" t="s">
        <v>19</v>
      </c>
      <c r="AC28" s="88"/>
      <c r="AD28" s="88"/>
      <c r="AE28" s="88"/>
      <c r="AF28" s="88"/>
      <c r="AG28" s="29"/>
      <c r="AH28" s="29"/>
      <c r="AI28" s="41"/>
      <c r="AJ28" s="41"/>
      <c r="AK28" s="41"/>
    </row>
    <row r="29" spans="2:4" s="41" customFormat="1" ht="15.75">
      <c r="B29" s="29"/>
      <c r="C29" s="88"/>
      <c r="D29" s="29"/>
    </row>
    <row r="30" spans="1:21" s="20" customFormat="1" ht="16.5" customHeight="1">
      <c r="A30" s="15" t="str">
        <f>CHAR(160)</f>
        <v> </v>
      </c>
      <c r="B30" s="16" t="s">
        <v>21</v>
      </c>
      <c r="C30" s="17"/>
      <c r="D30" s="16"/>
      <c r="U30" s="21">
        <f>3238.95</f>
        <v>3238.95</v>
      </c>
    </row>
    <row r="31" spans="14:21" ht="12.75" customHeight="1" thickBot="1">
      <c r="N31" s="89"/>
      <c r="U31" s="90"/>
    </row>
    <row r="32" spans="14:33" ht="12.75" customHeight="1" thickBot="1">
      <c r="N32" s="91"/>
      <c r="O32" s="91"/>
      <c r="P32" s="91"/>
      <c r="Q32" s="91"/>
      <c r="R32" s="91"/>
      <c r="S32" s="91"/>
      <c r="T32" s="91"/>
      <c r="U32" s="92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4:21" ht="12.75" customHeight="1" thickBot="1">
      <c r="N33" s="91"/>
      <c r="O33" s="91"/>
      <c r="P33" s="91"/>
      <c r="Q33" s="91"/>
      <c r="R33" s="91"/>
      <c r="S33" s="91"/>
      <c r="T33" s="91"/>
      <c r="U33" s="92"/>
    </row>
    <row r="34" spans="6:33" ht="12.75" customHeight="1" thickBot="1">
      <c r="F34" s="94"/>
      <c r="N34" s="91"/>
      <c r="O34" s="91"/>
      <c r="P34" s="91"/>
      <c r="Q34" s="91"/>
      <c r="R34" s="91"/>
      <c r="S34" s="91"/>
      <c r="T34" s="91"/>
      <c r="U34" s="92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6:21" ht="12.75" customHeight="1" thickBot="1">
      <c r="F35" s="94"/>
      <c r="N35" s="91"/>
      <c r="O35" s="91"/>
      <c r="P35" s="91"/>
      <c r="Q35" s="91"/>
      <c r="R35" s="91"/>
      <c r="S35" s="91"/>
      <c r="T35" s="91"/>
      <c r="U35" s="91"/>
    </row>
    <row r="36" spans="14:33" ht="12.75" customHeight="1" thickBot="1">
      <c r="N36" s="91"/>
      <c r="O36" s="91"/>
      <c r="P36" s="91"/>
      <c r="Q36" s="91"/>
      <c r="R36" s="91"/>
      <c r="S36" s="91"/>
      <c r="T36" s="91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4:21" ht="12.75" customHeight="1" thickBot="1">
      <c r="N37" s="91"/>
      <c r="O37" s="91"/>
      <c r="P37" s="91"/>
      <c r="Q37" s="91"/>
      <c r="R37" s="91"/>
      <c r="S37" s="91"/>
      <c r="T37" s="91"/>
      <c r="U37" s="91"/>
    </row>
    <row r="38" spans="14:33" ht="12.75" customHeight="1" thickBot="1">
      <c r="N38" s="91"/>
      <c r="O38" s="91"/>
      <c r="P38" s="91"/>
      <c r="Q38" s="91"/>
      <c r="R38" s="91"/>
      <c r="S38" s="91"/>
      <c r="T38" s="91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4:21" ht="12.75" customHeight="1">
      <c r="N39" s="91"/>
      <c r="O39" s="91"/>
      <c r="P39" s="91"/>
      <c r="Q39" s="91"/>
      <c r="R39" s="91"/>
      <c r="S39" s="91"/>
      <c r="T39" s="91"/>
      <c r="U39" s="91"/>
    </row>
    <row r="4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7109375" style="25" customWidth="1"/>
    <col min="2" max="2" width="40.7109375" style="25" customWidth="1"/>
    <col min="3" max="6" width="12.7109375" style="25" customWidth="1"/>
    <col min="7" max="7" width="11.140625" style="25" customWidth="1"/>
    <col min="8" max="8" width="12.7109375" style="25" customWidth="1"/>
    <col min="9" max="9" width="17.421875" style="25" customWidth="1"/>
    <col min="10" max="14" width="12.7109375" style="25" hidden="1" customWidth="1"/>
    <col min="15" max="15" width="0" style="25" hidden="1" customWidth="1"/>
    <col min="16" max="20" width="12.7109375" style="25" hidden="1" customWidth="1"/>
    <col min="21" max="21" width="0" style="25" hidden="1" customWidth="1"/>
    <col min="22" max="24" width="9.140625" style="25" customWidth="1"/>
    <col min="25" max="25" width="8.57421875" style="25" customWidth="1"/>
    <col min="26" max="16384" width="9.140625" style="25" customWidth="1"/>
  </cols>
  <sheetData>
    <row r="1" spans="1:9" ht="15.75">
      <c r="A1" s="22"/>
      <c r="B1" s="1">
        <v>1</v>
      </c>
      <c r="C1" s="23"/>
      <c r="D1" s="24"/>
      <c r="I1" s="25">
        <v>3</v>
      </c>
    </row>
    <row r="2" spans="1:16" ht="18.75" customHeight="1">
      <c r="A2" s="26" t="s">
        <v>33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8" ht="15.75">
      <c r="A3" s="28"/>
      <c r="B3" s="26" t="s">
        <v>30</v>
      </c>
      <c r="C3" s="23"/>
      <c r="D3" s="23"/>
      <c r="E3" s="23"/>
      <c r="F3" s="23"/>
      <c r="G3" s="28"/>
      <c r="H3" s="28"/>
    </row>
    <row r="4" spans="1:9" ht="16.5" thickBot="1">
      <c r="A4" s="27"/>
      <c r="B4" s="29"/>
      <c r="C4" s="29"/>
      <c r="D4" s="29"/>
      <c r="I4" s="3" t="s">
        <v>29</v>
      </c>
    </row>
    <row r="5" spans="1:25" ht="32.25" thickBot="1">
      <c r="A5" s="30" t="s">
        <v>35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23</v>
      </c>
      <c r="H5" s="36" t="s">
        <v>34</v>
      </c>
      <c r="I5" s="4" t="s">
        <v>5</v>
      </c>
      <c r="J5" s="37"/>
      <c r="K5" s="38"/>
      <c r="L5" s="39"/>
      <c r="M5" s="39"/>
      <c r="N5" s="39"/>
      <c r="O5" s="40"/>
      <c r="P5" s="37"/>
      <c r="Q5" s="38"/>
      <c r="R5" s="39"/>
      <c r="S5" s="39"/>
      <c r="T5" s="39"/>
      <c r="U5" s="40"/>
      <c r="V5" s="29"/>
      <c r="W5" s="41"/>
      <c r="X5" s="41"/>
      <c r="Y5" s="41"/>
    </row>
    <row r="6" spans="1:22" ht="16.5" thickBot="1">
      <c r="A6" s="47"/>
      <c r="B6" s="48" t="s">
        <v>31</v>
      </c>
      <c r="C6" s="49"/>
      <c r="D6" s="49"/>
      <c r="E6" s="49"/>
      <c r="F6" s="49"/>
      <c r="G6" s="49"/>
      <c r="H6" s="49"/>
      <c r="I6" s="6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2" s="59" customFormat="1" ht="15.75">
      <c r="A7" s="97">
        <v>1</v>
      </c>
      <c r="B7" s="55" t="s">
        <v>22</v>
      </c>
      <c r="C7" s="56">
        <v>0</v>
      </c>
      <c r="D7" s="56">
        <v>0</v>
      </c>
      <c r="E7" s="56">
        <v>0</v>
      </c>
      <c r="F7" s="56"/>
      <c r="G7" s="56"/>
      <c r="H7" s="56"/>
      <c r="I7" s="8">
        <f>SUM(C7:H7)</f>
        <v>0</v>
      </c>
      <c r="J7" s="58" t="s">
        <v>10</v>
      </c>
      <c r="K7" s="58"/>
      <c r="L7" s="58"/>
      <c r="M7" s="58"/>
      <c r="N7" s="58"/>
      <c r="O7" s="56">
        <v>513.16</v>
      </c>
      <c r="P7" s="58" t="s">
        <v>10</v>
      </c>
      <c r="Q7" s="58"/>
      <c r="R7" s="58"/>
      <c r="S7" s="58"/>
      <c r="T7" s="58"/>
      <c r="U7" s="56">
        <v>413.09</v>
      </c>
      <c r="V7" s="29"/>
    </row>
    <row r="8" spans="1:22" s="59" customFormat="1" ht="15.75">
      <c r="A8" s="97">
        <v>2</v>
      </c>
      <c r="B8" s="55" t="s">
        <v>20</v>
      </c>
      <c r="C8" s="56">
        <v>5300</v>
      </c>
      <c r="D8" s="56">
        <v>14.45</v>
      </c>
      <c r="E8" s="56">
        <v>200</v>
      </c>
      <c r="F8" s="56"/>
      <c r="G8" s="56">
        <v>86.26</v>
      </c>
      <c r="H8" s="56">
        <v>399.29</v>
      </c>
      <c r="I8" s="8">
        <f>SUM(C8:H8)</f>
        <v>6000</v>
      </c>
      <c r="J8" s="58" t="s">
        <v>10</v>
      </c>
      <c r="K8" s="58"/>
      <c r="L8" s="58"/>
      <c r="M8" s="58"/>
      <c r="N8" s="58"/>
      <c r="O8" s="56">
        <v>6000</v>
      </c>
      <c r="P8" s="58" t="s">
        <v>10</v>
      </c>
      <c r="Q8" s="58"/>
      <c r="R8" s="58"/>
      <c r="S8" s="58"/>
      <c r="T8" s="58"/>
      <c r="U8" s="56">
        <v>3000</v>
      </c>
      <c r="V8" s="29"/>
    </row>
    <row r="9" spans="1:22" s="59" customFormat="1" ht="15.75">
      <c r="A9" s="97">
        <v>3</v>
      </c>
      <c r="B9" s="55" t="s">
        <v>20</v>
      </c>
      <c r="C9" s="56">
        <v>5300</v>
      </c>
      <c r="D9" s="56">
        <v>2650</v>
      </c>
      <c r="E9" s="56">
        <v>600</v>
      </c>
      <c r="F9" s="56"/>
      <c r="G9" s="56">
        <v>86.26</v>
      </c>
      <c r="H9" s="56"/>
      <c r="I9" s="8">
        <f>SUM(C9:H9)</f>
        <v>8636.26</v>
      </c>
      <c r="J9" s="58" t="s">
        <v>10</v>
      </c>
      <c r="K9" s="58"/>
      <c r="L9" s="58"/>
      <c r="M9" s="58"/>
      <c r="N9" s="58"/>
      <c r="O9" s="56">
        <v>327.94</v>
      </c>
      <c r="P9" s="58" t="s">
        <v>10</v>
      </c>
      <c r="Q9" s="58"/>
      <c r="R9" s="58"/>
      <c r="S9" s="58"/>
      <c r="T9" s="58"/>
      <c r="U9" s="56">
        <v>263.99</v>
      </c>
      <c r="V9" s="29"/>
    </row>
    <row r="10" spans="1:25" ht="16.5" thickBot="1">
      <c r="A10" s="97">
        <v>4</v>
      </c>
      <c r="B10" s="55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8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9"/>
      <c r="W10" s="41"/>
      <c r="X10" s="41"/>
      <c r="Y10" s="41"/>
    </row>
    <row r="11" spans="1:25" ht="16.5" thickBot="1">
      <c r="A11" s="80"/>
      <c r="B11" s="81" t="s">
        <v>18</v>
      </c>
      <c r="C11" s="82">
        <f aca="true" t="shared" si="0" ref="C11:H11">SUM(C7:C9)</f>
        <v>10600</v>
      </c>
      <c r="D11" s="82">
        <f t="shared" si="0"/>
        <v>2664.45</v>
      </c>
      <c r="E11" s="82">
        <f t="shared" si="0"/>
        <v>800</v>
      </c>
      <c r="F11" s="82">
        <f t="shared" si="0"/>
        <v>0</v>
      </c>
      <c r="G11" s="82">
        <f t="shared" si="0"/>
        <v>172.52</v>
      </c>
      <c r="H11" s="98">
        <f t="shared" si="0"/>
        <v>399.29</v>
      </c>
      <c r="I11" s="95">
        <f>SUM(C11:H11)</f>
        <v>14636.260000000002</v>
      </c>
      <c r="J11" s="86">
        <f>CONCATENATE(IF(K11&lt;&gt;0,CONCATENATE(TEXT(K11,"0,00"),"д."),""),IF(L11&lt;&gt;0,CONCATENATE(" ",TEXT(L11,"0,00"),"ч."),""))</f>
      </c>
      <c r="K11" s="87">
        <f>SUM('[1]Лист1'!AP6:AP31)</f>
        <v>0</v>
      </c>
      <c r="L11" s="87">
        <f>SUM('[1]Лист1'!AQ6:AQ31)</f>
        <v>0</v>
      </c>
      <c r="M11" s="61"/>
      <c r="N11" s="61"/>
      <c r="O11" s="75"/>
      <c r="P11" s="62">
        <f>CONCATENATE(IF(Q11&lt;&gt;0,CONCATENATE(TEXT(Q11,"0,00"),"д."),""),IF(R11&lt;&gt;0,CONCATENATE(" ",TEXT(R11,"0,00"),"ч."),""))</f>
      </c>
      <c r="Q11" s="87">
        <f>SUM('[1]Лист1'!AW6:AW31)</f>
        <v>0</v>
      </c>
      <c r="R11" s="87">
        <f>SUM('[1]Лист1'!AX6:AX31)</f>
        <v>0</v>
      </c>
      <c r="S11" s="61"/>
      <c r="T11" s="61"/>
      <c r="U11" s="75"/>
      <c r="V11" s="29"/>
      <c r="W11" s="41"/>
      <c r="X11" s="41"/>
      <c r="Y11" s="41"/>
    </row>
    <row r="12" spans="1:25" ht="15.75">
      <c r="A12" s="41"/>
      <c r="B12" s="29"/>
      <c r="C12" s="88"/>
      <c r="D12" s="88"/>
      <c r="E12" s="88"/>
      <c r="F12" s="88"/>
      <c r="G12" s="29"/>
      <c r="H12" s="88"/>
      <c r="I12" s="88"/>
      <c r="J12" s="88" t="s">
        <v>19</v>
      </c>
      <c r="K12" s="88"/>
      <c r="L12" s="88"/>
      <c r="M12" s="88"/>
      <c r="N12" s="88"/>
      <c r="O12" s="29"/>
      <c r="P12" s="88" t="s">
        <v>19</v>
      </c>
      <c r="Q12" s="88"/>
      <c r="R12" s="88"/>
      <c r="S12" s="88"/>
      <c r="T12" s="88"/>
      <c r="U12" s="29"/>
      <c r="V12" s="29"/>
      <c r="W12" s="41"/>
      <c r="X12" s="41"/>
      <c r="Y12" s="41"/>
    </row>
    <row r="13" spans="2:4" s="41" customFormat="1" ht="15.75">
      <c r="B13" s="29"/>
      <c r="C13" s="88"/>
      <c r="D13" s="29"/>
    </row>
    <row r="14" spans="1:9" s="20" customFormat="1" ht="15.75">
      <c r="A14" s="15" t="str">
        <f>CHAR(160)</f>
        <v> </v>
      </c>
      <c r="B14" s="16" t="s">
        <v>21</v>
      </c>
      <c r="C14" s="17"/>
      <c r="D14" s="16"/>
      <c r="I14" s="21">
        <v>3219.98</v>
      </c>
    </row>
    <row r="15" spans="8:9" ht="16.5" thickBot="1">
      <c r="H15" s="89"/>
      <c r="I15" s="90"/>
    </row>
    <row r="16" spans="8:21" ht="16.5" thickBot="1"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8:9" ht="16.5" thickBot="1">
      <c r="H17" s="91"/>
      <c r="I17" s="92"/>
    </row>
    <row r="18" spans="6:21" ht="16.5" thickBot="1">
      <c r="F18" s="94"/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6:9" ht="16.5" thickBot="1">
      <c r="F19" s="94"/>
      <c r="H19" s="91"/>
      <c r="I19" s="91"/>
    </row>
    <row r="20" spans="8:21" ht="16.5" thickBot="1"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8:9" ht="16.5" thickBot="1">
      <c r="H21" s="91"/>
      <c r="I21" s="91"/>
    </row>
    <row r="22" spans="8:21" ht="16.5" thickBot="1"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8:9" ht="15.75">
      <c r="H23" s="91"/>
      <c r="I23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8"/>
  <sheetViews>
    <sheetView tabSelected="1" zoomScalePageLayoutView="0" workbookViewId="0" topLeftCell="A1">
      <selection activeCell="A93" sqref="A93:B93"/>
    </sheetView>
  </sheetViews>
  <sheetFormatPr defaultColWidth="9.140625" defaultRowHeight="12.75"/>
  <cols>
    <col min="1" max="1" width="30.421875" style="25" customWidth="1"/>
    <col min="2" max="2" width="24.00390625" style="25" customWidth="1"/>
    <col min="3" max="3" width="8.8515625" style="25" customWidth="1"/>
    <col min="4" max="4" width="10.8515625" style="25" customWidth="1"/>
    <col min="5" max="5" width="10.421875" style="25" customWidth="1"/>
    <col min="6" max="6" width="10.57421875" style="25" customWidth="1"/>
    <col min="7" max="7" width="11.8515625" style="25" customWidth="1"/>
    <col min="8" max="9" width="11.57421875" style="25" customWidth="1"/>
    <col min="10" max="10" width="10.28125" style="25" customWidth="1"/>
    <col min="11" max="11" width="9.00390625" style="25" customWidth="1"/>
    <col min="12" max="12" width="13.8515625" style="25" customWidth="1"/>
    <col min="13" max="17" width="12.7109375" style="25" hidden="1" customWidth="1"/>
    <col min="18" max="18" width="0" style="25" hidden="1" customWidth="1"/>
    <col min="19" max="23" width="12.7109375" style="25" hidden="1" customWidth="1"/>
    <col min="24" max="24" width="0" style="25" hidden="1" customWidth="1"/>
    <col min="25" max="25" width="10.140625" style="25" customWidth="1"/>
    <col min="26" max="27" width="9.140625" style="25" customWidth="1"/>
    <col min="28" max="28" width="10.00390625" style="25" customWidth="1"/>
    <col min="29" max="29" width="10.140625" style="25" customWidth="1"/>
    <col min="30" max="30" width="9.8515625" style="25" bestFit="1" customWidth="1"/>
    <col min="31" max="31" width="11.00390625" style="25" customWidth="1"/>
    <col min="32" max="16384" width="9.140625" style="25" customWidth="1"/>
  </cols>
  <sheetData>
    <row r="1" spans="1:12" ht="15.75">
      <c r="A1" s="22"/>
      <c r="B1" s="1"/>
      <c r="C1" s="23"/>
      <c r="D1" s="24"/>
      <c r="L1" s="2"/>
    </row>
    <row r="2" spans="1:11" ht="15.75">
      <c r="A2" s="26"/>
      <c r="B2" s="1"/>
      <c r="C2" s="24"/>
      <c r="D2" s="23"/>
      <c r="E2" s="23"/>
      <c r="F2" s="23"/>
      <c r="G2" s="23"/>
      <c r="H2" s="23"/>
      <c r="I2" s="23"/>
      <c r="J2" s="23"/>
      <c r="K2" s="28"/>
    </row>
    <row r="3" spans="1:12" ht="16.5" thickBot="1">
      <c r="A3" s="24" t="s">
        <v>36</v>
      </c>
      <c r="B3" s="166"/>
      <c r="C3" s="24"/>
      <c r="D3" s="29"/>
      <c r="L3" s="3" t="s">
        <v>29</v>
      </c>
    </row>
    <row r="4" spans="1:31" ht="48" thickBot="1">
      <c r="A4" s="30" t="s">
        <v>46</v>
      </c>
      <c r="B4" s="31" t="s">
        <v>0</v>
      </c>
      <c r="C4" s="96" t="s">
        <v>1</v>
      </c>
      <c r="D4" s="96" t="s">
        <v>2</v>
      </c>
      <c r="E4" s="96" t="s">
        <v>3</v>
      </c>
      <c r="F4" s="96" t="s">
        <v>32</v>
      </c>
      <c r="G4" s="96" t="s">
        <v>4</v>
      </c>
      <c r="H4" s="96" t="s">
        <v>37</v>
      </c>
      <c r="I4" s="96" t="s">
        <v>50</v>
      </c>
      <c r="J4" s="96"/>
      <c r="K4" s="96" t="s">
        <v>54</v>
      </c>
      <c r="L4" s="4" t="s">
        <v>5</v>
      </c>
      <c r="M4" s="37"/>
      <c r="N4" s="38"/>
      <c r="O4" s="39"/>
      <c r="P4" s="39"/>
      <c r="Q4" s="39"/>
      <c r="R4" s="40"/>
      <c r="S4" s="37"/>
      <c r="T4" s="38"/>
      <c r="U4" s="39"/>
      <c r="V4" s="39"/>
      <c r="W4" s="39"/>
      <c r="X4" s="40"/>
      <c r="Y4" s="96" t="s">
        <v>39</v>
      </c>
      <c r="Z4" s="96" t="s">
        <v>40</v>
      </c>
      <c r="AA4" s="96" t="s">
        <v>41</v>
      </c>
      <c r="AB4" s="96" t="s">
        <v>51</v>
      </c>
      <c r="AC4" s="96" t="s">
        <v>42</v>
      </c>
      <c r="AD4" s="96" t="s">
        <v>43</v>
      </c>
      <c r="AE4" s="125" t="s">
        <v>44</v>
      </c>
    </row>
    <row r="5" spans="1:31" ht="16.5" thickBot="1">
      <c r="A5" s="102"/>
      <c r="B5" s="103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05"/>
      <c r="Z5" s="105"/>
      <c r="AA5" s="105"/>
      <c r="AB5" s="105"/>
      <c r="AC5" s="105"/>
      <c r="AD5" s="105"/>
      <c r="AE5" s="105"/>
    </row>
    <row r="6" spans="1:31" s="59" customFormat="1" ht="31.5">
      <c r="A6" s="141" t="s">
        <v>47</v>
      </c>
      <c r="B6" s="128" t="s">
        <v>38</v>
      </c>
      <c r="C6" s="129">
        <v>8150</v>
      </c>
      <c r="D6" s="129">
        <v>1467</v>
      </c>
      <c r="E6" s="129">
        <v>500</v>
      </c>
      <c r="F6" s="129"/>
      <c r="G6" s="129"/>
      <c r="H6" s="129">
        <v>4075</v>
      </c>
      <c r="I6" s="129">
        <v>275.39</v>
      </c>
      <c r="J6" s="129"/>
      <c r="K6" s="129"/>
      <c r="L6" s="130">
        <v>14467.39</v>
      </c>
      <c r="M6" s="101" t="s">
        <v>10</v>
      </c>
      <c r="N6" s="58"/>
      <c r="O6" s="58"/>
      <c r="P6" s="58"/>
      <c r="Q6" s="58"/>
      <c r="R6" s="56">
        <v>513.16</v>
      </c>
      <c r="S6" s="58" t="s">
        <v>10</v>
      </c>
      <c r="T6" s="58"/>
      <c r="U6" s="58"/>
      <c r="V6" s="58"/>
      <c r="W6" s="58"/>
      <c r="X6" s="122">
        <v>413.09</v>
      </c>
      <c r="Y6" s="134">
        <v>2604.13</v>
      </c>
      <c r="Z6" s="135">
        <v>217.01</v>
      </c>
      <c r="AA6" s="135">
        <v>144.67</v>
      </c>
      <c r="AB6" s="135"/>
      <c r="AC6" s="136">
        <v>3429.13</v>
      </c>
      <c r="AD6" s="135">
        <v>6394.94</v>
      </c>
      <c r="AE6" s="136">
        <v>8072.45</v>
      </c>
    </row>
    <row r="7" spans="1:32" s="59" customFormat="1" ht="39" customHeight="1">
      <c r="A7" s="142" t="s">
        <v>48</v>
      </c>
      <c r="B7" s="106" t="s">
        <v>49</v>
      </c>
      <c r="C7" s="107">
        <v>6600</v>
      </c>
      <c r="D7" s="107">
        <v>2970</v>
      </c>
      <c r="E7" s="107">
        <v>700</v>
      </c>
      <c r="F7" s="107"/>
      <c r="G7" s="107"/>
      <c r="H7" s="107"/>
      <c r="I7" s="107">
        <v>275.39</v>
      </c>
      <c r="J7" s="107"/>
      <c r="K7" s="107"/>
      <c r="L7" s="108">
        <v>10545.39</v>
      </c>
      <c r="M7" s="133"/>
      <c r="N7" s="133"/>
      <c r="O7" s="133"/>
      <c r="P7" s="133"/>
      <c r="Q7" s="133"/>
      <c r="R7" s="107"/>
      <c r="S7" s="133"/>
      <c r="T7" s="133"/>
      <c r="U7" s="133"/>
      <c r="V7" s="133"/>
      <c r="W7" s="133"/>
      <c r="X7" s="107"/>
      <c r="Y7" s="137">
        <v>1898.17</v>
      </c>
      <c r="Z7" s="138">
        <v>158.18</v>
      </c>
      <c r="AA7" s="138">
        <v>105.45</v>
      </c>
      <c r="AB7" s="138">
        <v>50</v>
      </c>
      <c r="AC7" s="140">
        <v>3481</v>
      </c>
      <c r="AD7" s="138">
        <v>5692.8</v>
      </c>
      <c r="AE7" s="140">
        <v>4852.59</v>
      </c>
      <c r="AF7" s="139"/>
    </row>
    <row r="8" spans="1:31" s="59" customFormat="1" ht="31.5">
      <c r="A8" s="142" t="s">
        <v>52</v>
      </c>
      <c r="B8" s="106" t="s">
        <v>49</v>
      </c>
      <c r="C8" s="107">
        <v>6600</v>
      </c>
      <c r="D8" s="107">
        <v>3300</v>
      </c>
      <c r="E8" s="107">
        <v>700</v>
      </c>
      <c r="F8" s="107"/>
      <c r="G8" s="107"/>
      <c r="H8" s="107"/>
      <c r="I8" s="107">
        <v>275.39</v>
      </c>
      <c r="J8" s="107"/>
      <c r="K8" s="107"/>
      <c r="L8" s="108">
        <v>10875.39</v>
      </c>
      <c r="M8" s="133"/>
      <c r="N8" s="133"/>
      <c r="O8" s="133"/>
      <c r="P8" s="133"/>
      <c r="Q8" s="133"/>
      <c r="R8" s="107"/>
      <c r="S8" s="133"/>
      <c r="T8" s="133"/>
      <c r="U8" s="133"/>
      <c r="V8" s="133"/>
      <c r="W8" s="133"/>
      <c r="X8" s="107"/>
      <c r="Y8" s="137">
        <v>1957.57</v>
      </c>
      <c r="Z8" s="138">
        <v>163.13</v>
      </c>
      <c r="AA8" s="138"/>
      <c r="AB8" s="138"/>
      <c r="AC8" s="140">
        <v>3592.84</v>
      </c>
      <c r="AD8" s="138">
        <v>5713.54</v>
      </c>
      <c r="AE8" s="140">
        <v>5161.85</v>
      </c>
    </row>
    <row r="9" spans="1:31" s="59" customFormat="1" ht="15.75">
      <c r="A9" s="109"/>
      <c r="B9" s="110"/>
      <c r="C9" s="116"/>
      <c r="D9" s="116"/>
      <c r="E9" s="116"/>
      <c r="F9" s="116"/>
      <c r="G9" s="116"/>
      <c r="H9" s="116"/>
      <c r="I9" s="116"/>
      <c r="J9" s="116"/>
      <c r="K9" s="116"/>
      <c r="L9" s="111"/>
      <c r="M9" s="112"/>
      <c r="N9" s="113"/>
      <c r="O9" s="114"/>
      <c r="P9" s="114"/>
      <c r="Q9" s="114"/>
      <c r="R9" s="115"/>
      <c r="S9" s="112"/>
      <c r="T9" s="113"/>
      <c r="U9" s="114"/>
      <c r="V9" s="114"/>
      <c r="W9" s="114"/>
      <c r="X9" s="116"/>
      <c r="Y9" s="126"/>
      <c r="Z9" s="127"/>
      <c r="AA9" s="127"/>
      <c r="AB9" s="127"/>
      <c r="AC9" s="127"/>
      <c r="AD9" s="127"/>
      <c r="AE9" s="127"/>
    </row>
    <row r="10" spans="1:25" s="59" customFormat="1" ht="15.75">
      <c r="A10" s="109"/>
      <c r="B10" s="110"/>
      <c r="C10" s="116"/>
      <c r="D10" s="116"/>
      <c r="E10" s="116"/>
      <c r="F10" s="116"/>
      <c r="G10" s="116"/>
      <c r="H10" s="116"/>
      <c r="I10" s="116"/>
      <c r="J10" s="116"/>
      <c r="K10" s="116"/>
      <c r="L10" s="111"/>
      <c r="M10" s="112"/>
      <c r="N10" s="113"/>
      <c r="O10" s="114"/>
      <c r="P10" s="114"/>
      <c r="Q10" s="114"/>
      <c r="R10" s="115"/>
      <c r="S10" s="112"/>
      <c r="T10" s="113"/>
      <c r="U10" s="114"/>
      <c r="V10" s="114"/>
      <c r="W10" s="114"/>
      <c r="X10" s="115"/>
      <c r="Y10" s="29"/>
    </row>
    <row r="11" spans="1:25" s="59" customFormat="1" ht="15.75">
      <c r="A11" s="26"/>
      <c r="B11" s="1"/>
      <c r="C11" s="24"/>
      <c r="D11" s="116"/>
      <c r="E11" s="116"/>
      <c r="F11" s="116"/>
      <c r="G11" s="116"/>
      <c r="H11" s="116"/>
      <c r="I11" s="116"/>
      <c r="J11" s="116"/>
      <c r="K11" s="116"/>
      <c r="L11" s="111"/>
      <c r="M11" s="112"/>
      <c r="N11" s="113"/>
      <c r="O11" s="114"/>
      <c r="P11" s="114"/>
      <c r="Q11" s="114"/>
      <c r="R11" s="115"/>
      <c r="S11" s="112"/>
      <c r="T11" s="113"/>
      <c r="U11" s="114"/>
      <c r="V11" s="114"/>
      <c r="W11" s="114"/>
      <c r="X11" s="115"/>
      <c r="Y11" s="29"/>
    </row>
    <row r="12" spans="1:25" s="59" customFormat="1" ht="16.5" thickBot="1">
      <c r="A12" s="24" t="s">
        <v>36</v>
      </c>
      <c r="B12" s="166"/>
      <c r="C12" s="24"/>
      <c r="D12" s="116"/>
      <c r="E12" s="116"/>
      <c r="F12" s="116"/>
      <c r="G12" s="116"/>
      <c r="H12" s="116"/>
      <c r="I12" s="116"/>
      <c r="J12" s="116"/>
      <c r="K12" s="116"/>
      <c r="L12" s="111"/>
      <c r="M12" s="112"/>
      <c r="N12" s="113"/>
      <c r="O12" s="114"/>
      <c r="P12" s="114"/>
      <c r="Q12" s="114"/>
      <c r="R12" s="115"/>
      <c r="S12" s="112"/>
      <c r="T12" s="113"/>
      <c r="U12" s="114"/>
      <c r="V12" s="114"/>
      <c r="W12" s="114"/>
      <c r="X12" s="115"/>
      <c r="Y12" s="29"/>
    </row>
    <row r="13" spans="1:31" ht="48" thickBot="1">
      <c r="A13" s="117" t="s">
        <v>46</v>
      </c>
      <c r="B13" s="32" t="s">
        <v>0</v>
      </c>
      <c r="C13" s="121" t="s">
        <v>1</v>
      </c>
      <c r="D13" s="121" t="s">
        <v>2</v>
      </c>
      <c r="E13" s="121" t="s">
        <v>3</v>
      </c>
      <c r="F13" s="121" t="s">
        <v>32</v>
      </c>
      <c r="G13" s="121" t="s">
        <v>4</v>
      </c>
      <c r="H13" s="96" t="s">
        <v>37</v>
      </c>
      <c r="I13" s="96" t="s">
        <v>55</v>
      </c>
      <c r="J13" s="96"/>
      <c r="K13" s="96" t="s">
        <v>54</v>
      </c>
      <c r="L13" s="4" t="s">
        <v>5</v>
      </c>
      <c r="M13" s="37"/>
      <c r="N13" s="38"/>
      <c r="O13" s="39"/>
      <c r="P13" s="39"/>
      <c r="Q13" s="39"/>
      <c r="R13" s="40"/>
      <c r="S13" s="37"/>
      <c r="T13" s="38"/>
      <c r="U13" s="39"/>
      <c r="V13" s="39"/>
      <c r="W13" s="39"/>
      <c r="X13" s="40"/>
      <c r="Y13" s="96" t="s">
        <v>39</v>
      </c>
      <c r="Z13" s="96" t="s">
        <v>40</v>
      </c>
      <c r="AA13" s="96" t="s">
        <v>41</v>
      </c>
      <c r="AB13" s="96" t="s">
        <v>51</v>
      </c>
      <c r="AC13" s="96" t="s">
        <v>42</v>
      </c>
      <c r="AD13" s="96" t="s">
        <v>43</v>
      </c>
      <c r="AE13" s="125" t="s">
        <v>44</v>
      </c>
    </row>
    <row r="14" spans="1:31" s="41" customFormat="1" ht="15.75">
      <c r="A14" s="102"/>
      <c r="B14" s="118" t="s">
        <v>53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Y14" s="105"/>
      <c r="Z14" s="105"/>
      <c r="AA14" s="105"/>
      <c r="AB14" s="105"/>
      <c r="AC14" s="105"/>
      <c r="AD14" s="105"/>
      <c r="AE14" s="105"/>
    </row>
    <row r="15" spans="1:31" s="20" customFormat="1" ht="31.5">
      <c r="A15" s="141" t="s">
        <v>47</v>
      </c>
      <c r="B15" s="128" t="s">
        <v>38</v>
      </c>
      <c r="C15" s="129">
        <v>8700</v>
      </c>
      <c r="D15" s="129">
        <v>1566</v>
      </c>
      <c r="E15" s="150">
        <v>500</v>
      </c>
      <c r="F15" s="129"/>
      <c r="G15" s="129"/>
      <c r="H15" s="129">
        <v>4350</v>
      </c>
      <c r="I15" s="129"/>
      <c r="J15" s="129"/>
      <c r="K15" s="129">
        <v>373.61</v>
      </c>
      <c r="L15" s="149">
        <v>15489.61</v>
      </c>
      <c r="Y15" s="131">
        <v>2788.13</v>
      </c>
      <c r="Z15" s="132">
        <v>232.34</v>
      </c>
      <c r="AA15" s="132">
        <v>154.9</v>
      </c>
      <c r="AB15" s="132"/>
      <c r="AC15" s="130">
        <v>6692.61</v>
      </c>
      <c r="AD15" s="132">
        <v>9867.98</v>
      </c>
      <c r="AE15" s="130">
        <v>5621.63</v>
      </c>
    </row>
    <row r="16" spans="1:31" ht="31.5">
      <c r="A16" s="142" t="s">
        <v>48</v>
      </c>
      <c r="B16" s="106" t="s">
        <v>49</v>
      </c>
      <c r="C16" s="144">
        <v>5950</v>
      </c>
      <c r="D16" s="144">
        <v>2677.5</v>
      </c>
      <c r="E16" s="150">
        <v>595</v>
      </c>
      <c r="F16" s="129">
        <v>15571.19</v>
      </c>
      <c r="G16" s="129">
        <v>1954.95</v>
      </c>
      <c r="H16" s="143"/>
      <c r="I16" s="143"/>
      <c r="J16" s="151"/>
      <c r="K16" s="129">
        <v>304.61</v>
      </c>
      <c r="L16" s="149">
        <v>27053.25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9">
        <v>4869.59</v>
      </c>
      <c r="Z16" s="129">
        <v>405.8</v>
      </c>
      <c r="AA16" s="129">
        <v>270.53</v>
      </c>
      <c r="AB16" s="129">
        <v>50</v>
      </c>
      <c r="AC16" s="130">
        <v>5067.44</v>
      </c>
      <c r="AD16" s="129">
        <v>10663.36</v>
      </c>
      <c r="AE16" s="130">
        <v>16389.89</v>
      </c>
    </row>
    <row r="17" spans="1:31" ht="31.5">
      <c r="A17" s="142" t="s">
        <v>52</v>
      </c>
      <c r="B17" s="106" t="s">
        <v>49</v>
      </c>
      <c r="C17" s="147">
        <v>7000</v>
      </c>
      <c r="D17" s="147">
        <v>3500</v>
      </c>
      <c r="E17" s="147">
        <v>700</v>
      </c>
      <c r="F17" s="123"/>
      <c r="G17" s="123"/>
      <c r="H17" s="123"/>
      <c r="I17" s="148"/>
      <c r="J17" s="148"/>
      <c r="K17" s="147">
        <v>324.61</v>
      </c>
      <c r="L17" s="145">
        <v>11524.61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>
        <v>2074.43</v>
      </c>
      <c r="Z17" s="123">
        <v>172.87</v>
      </c>
      <c r="AA17" s="123">
        <v>115.25</v>
      </c>
      <c r="AB17" s="123"/>
      <c r="AC17" s="146">
        <v>4958.8</v>
      </c>
      <c r="AD17" s="123">
        <v>7321.35</v>
      </c>
      <c r="AE17" s="146">
        <v>4203.26</v>
      </c>
    </row>
    <row r="18" spans="12:29" ht="16.5" thickBot="1">
      <c r="L18" s="90"/>
      <c r="AC18" s="20"/>
    </row>
    <row r="19" spans="12:24" ht="16.5" thickBot="1"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5" s="59" customFormat="1" ht="21" customHeight="1">
      <c r="A20" s="26"/>
      <c r="B20" s="1"/>
      <c r="C20" s="24"/>
      <c r="D20" s="116"/>
      <c r="E20" s="116"/>
      <c r="F20" s="116"/>
      <c r="G20" s="116"/>
      <c r="H20" s="116"/>
      <c r="I20" s="116"/>
      <c r="J20" s="116"/>
      <c r="K20" s="116"/>
      <c r="L20" s="111"/>
      <c r="M20" s="112"/>
      <c r="N20" s="113"/>
      <c r="O20" s="114"/>
      <c r="P20" s="114"/>
      <c r="Q20" s="114"/>
      <c r="R20" s="115"/>
      <c r="S20" s="112"/>
      <c r="T20" s="113"/>
      <c r="U20" s="114"/>
      <c r="V20" s="114"/>
      <c r="W20" s="114"/>
      <c r="X20" s="115"/>
      <c r="Y20" s="29"/>
    </row>
    <row r="21" spans="1:25" s="173" customFormat="1" ht="16.5" thickBot="1">
      <c r="A21" s="24" t="s">
        <v>36</v>
      </c>
      <c r="B21" s="166"/>
      <c r="C21" s="24"/>
      <c r="D21" s="167"/>
      <c r="E21" s="167"/>
      <c r="F21" s="167"/>
      <c r="G21" s="167"/>
      <c r="H21" s="167"/>
      <c r="I21" s="167"/>
      <c r="J21" s="167"/>
      <c r="K21" s="167"/>
      <c r="L21" s="111"/>
      <c r="M21" s="168"/>
      <c r="N21" s="169"/>
      <c r="O21" s="170"/>
      <c r="P21" s="170"/>
      <c r="Q21" s="170"/>
      <c r="R21" s="171"/>
      <c r="S21" s="168"/>
      <c r="T21" s="169"/>
      <c r="U21" s="170"/>
      <c r="V21" s="170"/>
      <c r="W21" s="170"/>
      <c r="X21" s="171"/>
      <c r="Y21" s="172"/>
    </row>
    <row r="22" spans="1:31" ht="48" thickBot="1">
      <c r="A22" s="117" t="s">
        <v>46</v>
      </c>
      <c r="B22" s="32" t="s">
        <v>0</v>
      </c>
      <c r="C22" s="121" t="s">
        <v>1</v>
      </c>
      <c r="D22" s="121" t="s">
        <v>2</v>
      </c>
      <c r="E22" s="121" t="s">
        <v>3</v>
      </c>
      <c r="F22" s="121" t="s">
        <v>32</v>
      </c>
      <c r="G22" s="121" t="s">
        <v>4</v>
      </c>
      <c r="H22" s="96" t="s">
        <v>37</v>
      </c>
      <c r="I22" s="96" t="s">
        <v>55</v>
      </c>
      <c r="J22" s="96"/>
      <c r="K22" s="96" t="s">
        <v>54</v>
      </c>
      <c r="L22" s="4" t="s">
        <v>5</v>
      </c>
      <c r="M22" s="37"/>
      <c r="N22" s="38"/>
      <c r="O22" s="39"/>
      <c r="P22" s="39"/>
      <c r="Q22" s="39"/>
      <c r="R22" s="40"/>
      <c r="S22" s="37"/>
      <c r="T22" s="38"/>
      <c r="U22" s="39"/>
      <c r="V22" s="39"/>
      <c r="W22" s="39"/>
      <c r="X22" s="40"/>
      <c r="Y22" s="96" t="s">
        <v>39</v>
      </c>
      <c r="Z22" s="96" t="s">
        <v>40</v>
      </c>
      <c r="AA22" s="96" t="s">
        <v>41</v>
      </c>
      <c r="AB22" s="96" t="s">
        <v>51</v>
      </c>
      <c r="AC22" s="96" t="s">
        <v>42</v>
      </c>
      <c r="AD22" s="96" t="s">
        <v>43</v>
      </c>
      <c r="AE22" s="125" t="s">
        <v>44</v>
      </c>
    </row>
    <row r="23" spans="1:31" s="41" customFormat="1" ht="15.75">
      <c r="A23" s="102"/>
      <c r="B23" s="118" t="s">
        <v>56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Y23" s="105"/>
      <c r="Z23" s="105"/>
      <c r="AA23" s="105"/>
      <c r="AB23" s="105"/>
      <c r="AC23" s="105"/>
      <c r="AD23" s="105"/>
      <c r="AE23" s="105"/>
    </row>
    <row r="24" spans="1:31" s="20" customFormat="1" ht="31.5">
      <c r="A24" s="141" t="s">
        <v>47</v>
      </c>
      <c r="B24" s="128" t="s">
        <v>38</v>
      </c>
      <c r="C24" s="129">
        <v>8700</v>
      </c>
      <c r="D24" s="129">
        <v>1566</v>
      </c>
      <c r="E24" s="129">
        <v>500</v>
      </c>
      <c r="F24" s="129"/>
      <c r="G24" s="129"/>
      <c r="H24" s="129">
        <v>4350</v>
      </c>
      <c r="I24" s="129"/>
      <c r="J24" s="129"/>
      <c r="K24" s="129"/>
      <c r="L24" s="149">
        <v>15116</v>
      </c>
      <c r="Y24" s="131">
        <v>2720.88</v>
      </c>
      <c r="Z24" s="132">
        <v>226.74</v>
      </c>
      <c r="AA24" s="132">
        <v>151.16</v>
      </c>
      <c r="AB24" s="132"/>
      <c r="AC24" s="130"/>
      <c r="AD24" s="132">
        <v>3098.78</v>
      </c>
      <c r="AE24" s="130">
        <v>12017.22</v>
      </c>
    </row>
    <row r="25" spans="1:31" ht="31.5">
      <c r="A25" s="142" t="s">
        <v>48</v>
      </c>
      <c r="B25" s="106" t="s">
        <v>49</v>
      </c>
      <c r="C25" s="144">
        <v>3739.16</v>
      </c>
      <c r="D25" s="124"/>
      <c r="E25" s="129"/>
      <c r="F25" s="129"/>
      <c r="G25" s="129"/>
      <c r="H25" s="143"/>
      <c r="I25" s="143"/>
      <c r="J25" s="151"/>
      <c r="K25" s="129"/>
      <c r="L25" s="149">
        <v>3739.16</v>
      </c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9">
        <v>673.05</v>
      </c>
      <c r="Z25" s="129">
        <v>56.09</v>
      </c>
      <c r="AA25" s="129">
        <v>37.39</v>
      </c>
      <c r="AB25" s="129">
        <v>50</v>
      </c>
      <c r="AC25" s="130"/>
      <c r="AD25" s="129">
        <v>816.53</v>
      </c>
      <c r="AE25" s="130">
        <v>2922.63</v>
      </c>
    </row>
    <row r="26" spans="1:31" ht="31.5">
      <c r="A26" s="142" t="s">
        <v>52</v>
      </c>
      <c r="B26" s="106" t="s">
        <v>49</v>
      </c>
      <c r="C26" s="147">
        <v>3686.66</v>
      </c>
      <c r="D26" s="148"/>
      <c r="E26" s="148"/>
      <c r="F26" s="123"/>
      <c r="G26" s="147">
        <v>6849.73</v>
      </c>
      <c r="H26" s="123"/>
      <c r="I26" s="148"/>
      <c r="J26" s="148"/>
      <c r="K26" s="148"/>
      <c r="L26" s="145">
        <v>10536.39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>
        <v>1896.55</v>
      </c>
      <c r="Z26" s="123">
        <v>158.05</v>
      </c>
      <c r="AA26" s="123">
        <v>105.36</v>
      </c>
      <c r="AB26" s="123"/>
      <c r="AC26" s="146"/>
      <c r="AD26" s="123">
        <v>2159.96</v>
      </c>
      <c r="AE26" s="146">
        <v>8376.43</v>
      </c>
    </row>
    <row r="29" spans="1:25" s="59" customFormat="1" ht="15.75">
      <c r="A29" s="26"/>
      <c r="B29" s="1"/>
      <c r="C29" s="24"/>
      <c r="D29" s="116"/>
      <c r="E29" s="116"/>
      <c r="F29" s="116"/>
      <c r="G29" s="116"/>
      <c r="H29" s="116"/>
      <c r="I29" s="116"/>
      <c r="J29" s="116"/>
      <c r="K29" s="116"/>
      <c r="L29" s="111"/>
      <c r="M29" s="112"/>
      <c r="N29" s="113"/>
      <c r="O29" s="114"/>
      <c r="P29" s="114"/>
      <c r="Q29" s="114"/>
      <c r="R29" s="115"/>
      <c r="S29" s="112"/>
      <c r="T29" s="113"/>
      <c r="U29" s="114"/>
      <c r="V29" s="114"/>
      <c r="W29" s="114"/>
      <c r="X29" s="115"/>
      <c r="Y29" s="29"/>
    </row>
    <row r="30" spans="1:25" s="59" customFormat="1" ht="16.5" thickBot="1">
      <c r="A30" s="24" t="s">
        <v>36</v>
      </c>
      <c r="B30" s="166"/>
      <c r="C30" s="24"/>
      <c r="D30" s="116"/>
      <c r="E30" s="116"/>
      <c r="F30" s="116"/>
      <c r="G30" s="116"/>
      <c r="H30" s="116"/>
      <c r="I30" s="116"/>
      <c r="J30" s="116"/>
      <c r="K30" s="116"/>
      <c r="L30" s="111"/>
      <c r="M30" s="112"/>
      <c r="N30" s="113"/>
      <c r="O30" s="114"/>
      <c r="P30" s="114"/>
      <c r="Q30" s="114"/>
      <c r="R30" s="115"/>
      <c r="S30" s="112"/>
      <c r="T30" s="113"/>
      <c r="U30" s="114"/>
      <c r="V30" s="114"/>
      <c r="W30" s="114"/>
      <c r="X30" s="115"/>
      <c r="Y30" s="29"/>
    </row>
    <row r="31" spans="1:31" ht="48" thickBot="1">
      <c r="A31" s="117" t="s">
        <v>46</v>
      </c>
      <c r="B31" s="32" t="s">
        <v>0</v>
      </c>
      <c r="C31" s="121" t="s">
        <v>1</v>
      </c>
      <c r="D31" s="121" t="s">
        <v>2</v>
      </c>
      <c r="E31" s="121" t="s">
        <v>3</v>
      </c>
      <c r="F31" s="121" t="s">
        <v>32</v>
      </c>
      <c r="G31" s="121" t="s">
        <v>4</v>
      </c>
      <c r="H31" s="96" t="s">
        <v>37</v>
      </c>
      <c r="I31" s="96" t="s">
        <v>55</v>
      </c>
      <c r="J31" s="96" t="s">
        <v>58</v>
      </c>
      <c r="K31" s="96" t="s">
        <v>54</v>
      </c>
      <c r="L31" s="4" t="s">
        <v>5</v>
      </c>
      <c r="M31" s="37"/>
      <c r="N31" s="38"/>
      <c r="O31" s="39"/>
      <c r="P31" s="39"/>
      <c r="Q31" s="39"/>
      <c r="R31" s="40"/>
      <c r="S31" s="37"/>
      <c r="T31" s="38"/>
      <c r="U31" s="39"/>
      <c r="V31" s="39"/>
      <c r="W31" s="39"/>
      <c r="X31" s="40"/>
      <c r="Y31" s="96" t="s">
        <v>39</v>
      </c>
      <c r="Z31" s="96" t="s">
        <v>40</v>
      </c>
      <c r="AA31" s="96" t="s">
        <v>41</v>
      </c>
      <c r="AB31" s="96" t="s">
        <v>51</v>
      </c>
      <c r="AC31" s="96" t="s">
        <v>42</v>
      </c>
      <c r="AD31" s="96" t="s">
        <v>43</v>
      </c>
      <c r="AE31" s="125" t="s">
        <v>44</v>
      </c>
    </row>
    <row r="32" spans="1:31" s="41" customFormat="1" ht="15.75">
      <c r="A32" s="102"/>
      <c r="B32" s="118" t="s">
        <v>57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Y32" s="105"/>
      <c r="Z32" s="105"/>
      <c r="AA32" s="105"/>
      <c r="AB32" s="105"/>
      <c r="AC32" s="105"/>
      <c r="AD32" s="105"/>
      <c r="AE32" s="105"/>
    </row>
    <row r="33" spans="1:31" s="20" customFormat="1" ht="31.5">
      <c r="A33" s="141" t="s">
        <v>47</v>
      </c>
      <c r="B33" s="128" t="s">
        <v>38</v>
      </c>
      <c r="C33" s="129">
        <v>8700</v>
      </c>
      <c r="D33" s="129">
        <v>1566</v>
      </c>
      <c r="E33" s="129">
        <v>500</v>
      </c>
      <c r="F33" s="129"/>
      <c r="G33" s="129"/>
      <c r="H33" s="129">
        <v>4350</v>
      </c>
      <c r="I33" s="129"/>
      <c r="J33" s="129">
        <v>4350</v>
      </c>
      <c r="K33" s="129"/>
      <c r="L33" s="149">
        <v>19466</v>
      </c>
      <c r="Y33" s="131">
        <v>3503.88</v>
      </c>
      <c r="Z33" s="132">
        <v>291.99</v>
      </c>
      <c r="AA33" s="132">
        <v>194.66</v>
      </c>
      <c r="AB33" s="132"/>
      <c r="AC33" s="130"/>
      <c r="AD33" s="132">
        <v>3990.53</v>
      </c>
      <c r="AE33" s="130">
        <v>15475.47</v>
      </c>
    </row>
    <row r="34" spans="1:31" ht="31.5">
      <c r="A34" s="142" t="s">
        <v>48</v>
      </c>
      <c r="B34" s="106" t="s">
        <v>49</v>
      </c>
      <c r="C34" s="144">
        <v>4666.67</v>
      </c>
      <c r="D34" s="124"/>
      <c r="E34" s="129"/>
      <c r="F34" s="129"/>
      <c r="G34" s="129"/>
      <c r="H34" s="143"/>
      <c r="I34" s="143"/>
      <c r="J34" s="151"/>
      <c r="K34" s="129"/>
      <c r="L34" s="149">
        <v>4666.67</v>
      </c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9">
        <v>840</v>
      </c>
      <c r="Z34" s="129">
        <v>70</v>
      </c>
      <c r="AA34" s="129">
        <v>46.67</v>
      </c>
      <c r="AB34" s="129">
        <v>50</v>
      </c>
      <c r="AC34" s="130"/>
      <c r="AD34" s="129">
        <v>1006.67</v>
      </c>
      <c r="AE34" s="130">
        <v>3660</v>
      </c>
    </row>
    <row r="35" spans="1:31" ht="31.5">
      <c r="A35" s="142" t="s">
        <v>52</v>
      </c>
      <c r="B35" s="106" t="s">
        <v>49</v>
      </c>
      <c r="C35" s="147"/>
      <c r="D35" s="148"/>
      <c r="E35" s="148"/>
      <c r="F35" s="123"/>
      <c r="G35" s="144">
        <v>5024.57</v>
      </c>
      <c r="H35" s="123"/>
      <c r="I35" s="148"/>
      <c r="J35" s="148"/>
      <c r="K35" s="148"/>
      <c r="L35" s="145">
        <v>5024.57</v>
      </c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45">
        <v>904.42</v>
      </c>
      <c r="Z35" s="145">
        <v>75.37</v>
      </c>
      <c r="AA35" s="145">
        <v>50.25</v>
      </c>
      <c r="AB35" s="123"/>
      <c r="AC35" s="146"/>
      <c r="AD35" s="145">
        <v>1030.04</v>
      </c>
      <c r="AE35" s="145">
        <v>3904.53</v>
      </c>
    </row>
    <row r="38" spans="1:25" s="59" customFormat="1" ht="15.75">
      <c r="A38" s="26"/>
      <c r="B38" s="1"/>
      <c r="C38" s="24"/>
      <c r="D38" s="116"/>
      <c r="E38" s="116"/>
      <c r="F38" s="116"/>
      <c r="G38" s="116"/>
      <c r="H38" s="116"/>
      <c r="I38" s="116"/>
      <c r="J38" s="116"/>
      <c r="K38" s="116"/>
      <c r="L38" s="111"/>
      <c r="M38" s="112"/>
      <c r="N38" s="113"/>
      <c r="O38" s="114"/>
      <c r="P38" s="114"/>
      <c r="Q38" s="114"/>
      <c r="R38" s="115"/>
      <c r="S38" s="112"/>
      <c r="T38" s="113"/>
      <c r="U38" s="114"/>
      <c r="V38" s="114"/>
      <c r="W38" s="114"/>
      <c r="X38" s="115"/>
      <c r="Y38" s="29"/>
    </row>
    <row r="39" spans="1:25" s="59" customFormat="1" ht="16.5" thickBot="1">
      <c r="A39" s="24" t="s">
        <v>36</v>
      </c>
      <c r="B39" s="166"/>
      <c r="C39" s="24"/>
      <c r="D39" s="116"/>
      <c r="E39" s="116"/>
      <c r="F39" s="116"/>
      <c r="G39" s="116"/>
      <c r="H39" s="116"/>
      <c r="I39" s="116"/>
      <c r="J39" s="116"/>
      <c r="K39" s="116"/>
      <c r="L39" s="111"/>
      <c r="M39" s="112"/>
      <c r="N39" s="113"/>
      <c r="O39" s="114"/>
      <c r="P39" s="114"/>
      <c r="Q39" s="114"/>
      <c r="R39" s="115"/>
      <c r="S39" s="112"/>
      <c r="T39" s="113"/>
      <c r="U39" s="114"/>
      <c r="V39" s="114"/>
      <c r="W39" s="114"/>
      <c r="X39" s="115"/>
      <c r="Y39" s="29"/>
    </row>
    <row r="40" spans="1:31" ht="48" thickBot="1">
      <c r="A40" s="117" t="s">
        <v>46</v>
      </c>
      <c r="B40" s="32" t="s">
        <v>0</v>
      </c>
      <c r="C40" s="121" t="s">
        <v>1</v>
      </c>
      <c r="D40" s="121" t="s">
        <v>2</v>
      </c>
      <c r="E40" s="121" t="s">
        <v>3</v>
      </c>
      <c r="F40" s="121" t="s">
        <v>32</v>
      </c>
      <c r="G40" s="121" t="s">
        <v>4</v>
      </c>
      <c r="H40" s="96" t="s">
        <v>37</v>
      </c>
      <c r="I40" s="96" t="s">
        <v>55</v>
      </c>
      <c r="J40" s="96"/>
      <c r="K40" s="96" t="s">
        <v>54</v>
      </c>
      <c r="L40" s="4" t="s">
        <v>5</v>
      </c>
      <c r="M40" s="37"/>
      <c r="N40" s="38"/>
      <c r="O40" s="39"/>
      <c r="P40" s="39"/>
      <c r="Q40" s="39"/>
      <c r="R40" s="40"/>
      <c r="S40" s="37"/>
      <c r="T40" s="38"/>
      <c r="U40" s="39"/>
      <c r="V40" s="39"/>
      <c r="W40" s="39"/>
      <c r="X40" s="40"/>
      <c r="Y40" s="96" t="s">
        <v>39</v>
      </c>
      <c r="Z40" s="96" t="s">
        <v>40</v>
      </c>
      <c r="AA40" s="96" t="s">
        <v>41</v>
      </c>
      <c r="AB40" s="96" t="s">
        <v>51</v>
      </c>
      <c r="AC40" s="96" t="s">
        <v>42</v>
      </c>
      <c r="AD40" s="96" t="s">
        <v>43</v>
      </c>
      <c r="AE40" s="125" t="s">
        <v>44</v>
      </c>
    </row>
    <row r="41" spans="1:31" s="41" customFormat="1" ht="15.75">
      <c r="A41" s="102"/>
      <c r="B41" s="118" t="s">
        <v>59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Y41" s="105"/>
      <c r="Z41" s="105"/>
      <c r="AA41" s="105"/>
      <c r="AB41" s="105"/>
      <c r="AC41" s="105"/>
      <c r="AD41" s="105"/>
      <c r="AE41" s="105"/>
    </row>
    <row r="42" spans="1:31" s="20" customFormat="1" ht="31.5">
      <c r="A42" s="141" t="s">
        <v>47</v>
      </c>
      <c r="B42" s="128" t="s">
        <v>38</v>
      </c>
      <c r="C42" s="129">
        <v>8700</v>
      </c>
      <c r="D42" s="129">
        <v>1613.45</v>
      </c>
      <c r="E42" s="150">
        <v>500</v>
      </c>
      <c r="F42" s="129">
        <v>17314.72</v>
      </c>
      <c r="G42" s="129">
        <v>2048.2</v>
      </c>
      <c r="H42" s="129">
        <v>4350</v>
      </c>
      <c r="I42" s="129"/>
      <c r="J42" s="129"/>
      <c r="K42" s="129"/>
      <c r="L42" s="149">
        <v>34526.37</v>
      </c>
      <c r="Y42" s="131">
        <v>6214.75</v>
      </c>
      <c r="Z42" s="132">
        <v>517.9</v>
      </c>
      <c r="AA42" s="132">
        <v>345.26</v>
      </c>
      <c r="AB42" s="132"/>
      <c r="AC42" s="130">
        <v>4333.31</v>
      </c>
      <c r="AD42" s="132">
        <v>11411.22</v>
      </c>
      <c r="AE42" s="130">
        <v>23115.15</v>
      </c>
    </row>
    <row r="43" spans="1:31" ht="31.5">
      <c r="A43" s="142" t="s">
        <v>48</v>
      </c>
      <c r="B43" s="106" t="s">
        <v>49</v>
      </c>
      <c r="C43" s="144">
        <v>4666.66</v>
      </c>
      <c r="D43" s="144"/>
      <c r="E43" s="150"/>
      <c r="F43" s="129"/>
      <c r="G43" s="129"/>
      <c r="H43" s="143"/>
      <c r="I43" s="143"/>
      <c r="J43" s="151"/>
      <c r="K43" s="129"/>
      <c r="L43" s="149">
        <v>4666.66</v>
      </c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9">
        <v>840</v>
      </c>
      <c r="Z43" s="129">
        <v>840</v>
      </c>
      <c r="AA43" s="129">
        <v>46.67</v>
      </c>
      <c r="AB43" s="129">
        <v>50</v>
      </c>
      <c r="AC43" s="130"/>
      <c r="AD43" s="129">
        <v>1006.67</v>
      </c>
      <c r="AE43" s="130">
        <v>3659.99</v>
      </c>
    </row>
    <row r="44" spans="1:31" ht="31.5">
      <c r="A44" s="142" t="s">
        <v>52</v>
      </c>
      <c r="B44" s="106" t="s">
        <v>49</v>
      </c>
      <c r="C44" s="147">
        <v>7000</v>
      </c>
      <c r="D44" s="147">
        <v>3500</v>
      </c>
      <c r="E44" s="147">
        <v>800</v>
      </c>
      <c r="F44" s="123"/>
      <c r="G44" s="147">
        <v>3500</v>
      </c>
      <c r="H44" s="123"/>
      <c r="I44" s="148"/>
      <c r="J44" s="148"/>
      <c r="K44" s="147"/>
      <c r="L44" s="152">
        <v>14800</v>
      </c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07">
        <v>2664</v>
      </c>
      <c r="Z44" s="107">
        <v>222</v>
      </c>
      <c r="AA44" s="107">
        <v>148</v>
      </c>
      <c r="AB44" s="107"/>
      <c r="AC44" s="108">
        <v>4548.25</v>
      </c>
      <c r="AD44" s="107">
        <v>7582.25</v>
      </c>
      <c r="AE44" s="108">
        <v>7217.75</v>
      </c>
    </row>
    <row r="45" spans="12:29" ht="16.5" thickBot="1">
      <c r="L45" s="90"/>
      <c r="AC45" s="20"/>
    </row>
    <row r="46" spans="12:24" ht="16.5" thickBot="1">
      <c r="L46" s="92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5" s="59" customFormat="1" ht="21" customHeight="1">
      <c r="A47" s="26"/>
      <c r="B47" s="1"/>
      <c r="C47" s="24"/>
      <c r="D47" s="116"/>
      <c r="E47" s="116"/>
      <c r="F47" s="116"/>
      <c r="G47" s="116"/>
      <c r="H47" s="116"/>
      <c r="I47" s="116"/>
      <c r="J47" s="116"/>
      <c r="K47" s="116"/>
      <c r="L47" s="111"/>
      <c r="M47" s="112"/>
      <c r="N47" s="113"/>
      <c r="O47" s="114"/>
      <c r="P47" s="114"/>
      <c r="Q47" s="114"/>
      <c r="R47" s="115"/>
      <c r="S47" s="112"/>
      <c r="T47" s="113"/>
      <c r="U47" s="114"/>
      <c r="V47" s="114"/>
      <c r="W47" s="114"/>
      <c r="X47" s="115"/>
      <c r="Y47" s="29"/>
    </row>
    <row r="48" spans="1:25" s="59" customFormat="1" ht="16.5" thickBot="1">
      <c r="A48" s="24" t="s">
        <v>36</v>
      </c>
      <c r="B48" s="166"/>
      <c r="C48" s="24"/>
      <c r="D48" s="116"/>
      <c r="E48" s="116"/>
      <c r="F48" s="116"/>
      <c r="G48" s="116"/>
      <c r="H48" s="116"/>
      <c r="I48" s="116"/>
      <c r="J48" s="116"/>
      <c r="K48" s="116"/>
      <c r="L48" s="111"/>
      <c r="M48" s="112"/>
      <c r="N48" s="113"/>
      <c r="O48" s="114"/>
      <c r="P48" s="114"/>
      <c r="Q48" s="114"/>
      <c r="R48" s="115"/>
      <c r="S48" s="112"/>
      <c r="T48" s="113"/>
      <c r="U48" s="114"/>
      <c r="V48" s="114"/>
      <c r="W48" s="114"/>
      <c r="X48" s="115"/>
      <c r="Y48" s="29"/>
    </row>
    <row r="49" spans="1:31" ht="48" thickBot="1">
      <c r="A49" s="117" t="s">
        <v>46</v>
      </c>
      <c r="B49" s="32" t="s">
        <v>0</v>
      </c>
      <c r="C49" s="121" t="s">
        <v>1</v>
      </c>
      <c r="D49" s="121" t="s">
        <v>2</v>
      </c>
      <c r="E49" s="121" t="s">
        <v>3</v>
      </c>
      <c r="F49" s="121" t="s">
        <v>32</v>
      </c>
      <c r="G49" s="121" t="s">
        <v>4</v>
      </c>
      <c r="H49" s="96" t="s">
        <v>37</v>
      </c>
      <c r="I49" s="96" t="s">
        <v>55</v>
      </c>
      <c r="J49" s="96"/>
      <c r="K49" s="96" t="s">
        <v>54</v>
      </c>
      <c r="L49" s="4" t="s">
        <v>5</v>
      </c>
      <c r="M49" s="37"/>
      <c r="N49" s="38"/>
      <c r="O49" s="39"/>
      <c r="P49" s="39"/>
      <c r="Q49" s="39"/>
      <c r="R49" s="40"/>
      <c r="S49" s="37"/>
      <c r="T49" s="38"/>
      <c r="U49" s="39"/>
      <c r="V49" s="39"/>
      <c r="W49" s="39"/>
      <c r="X49" s="40"/>
      <c r="Y49" s="96" t="s">
        <v>39</v>
      </c>
      <c r="Z49" s="96" t="s">
        <v>40</v>
      </c>
      <c r="AA49" s="96" t="s">
        <v>41</v>
      </c>
      <c r="AB49" s="96" t="s">
        <v>51</v>
      </c>
      <c r="AC49" s="96" t="s">
        <v>42</v>
      </c>
      <c r="AD49" s="96" t="s">
        <v>43</v>
      </c>
      <c r="AE49" s="125" t="s">
        <v>44</v>
      </c>
    </row>
    <row r="50" spans="1:31" s="41" customFormat="1" ht="15.75">
      <c r="A50" s="102"/>
      <c r="B50" s="118" t="s">
        <v>60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Y50" s="105"/>
      <c r="Z50" s="105"/>
      <c r="AA50" s="105"/>
      <c r="AB50" s="105"/>
      <c r="AC50" s="105"/>
      <c r="AD50" s="105"/>
      <c r="AE50" s="105"/>
    </row>
    <row r="51" spans="1:31" s="20" customFormat="1" ht="31.5">
      <c r="A51" s="141" t="s">
        <v>47</v>
      </c>
      <c r="B51" s="128" t="s">
        <v>38</v>
      </c>
      <c r="C51" s="129">
        <v>8700</v>
      </c>
      <c r="D51" s="129">
        <v>1827</v>
      </c>
      <c r="E51" s="129">
        <v>500</v>
      </c>
      <c r="F51" s="129"/>
      <c r="G51" s="129">
        <v>5466.37</v>
      </c>
      <c r="H51" s="129">
        <v>4350</v>
      </c>
      <c r="I51" s="129">
        <v>247</v>
      </c>
      <c r="J51" s="129"/>
      <c r="K51" s="129"/>
      <c r="L51" s="149">
        <v>21090.37</v>
      </c>
      <c r="Y51" s="131">
        <v>3796.27</v>
      </c>
      <c r="Z51" s="132">
        <v>316.36</v>
      </c>
      <c r="AA51" s="132">
        <v>210.9</v>
      </c>
      <c r="AB51" s="132"/>
      <c r="AC51" s="130">
        <v>6483.94</v>
      </c>
      <c r="AD51" s="132">
        <v>10807.47</v>
      </c>
      <c r="AE51" s="130">
        <v>10282.9</v>
      </c>
    </row>
    <row r="52" spans="1:31" ht="31.5">
      <c r="A52" s="142" t="s">
        <v>52</v>
      </c>
      <c r="B52" s="106" t="s">
        <v>49</v>
      </c>
      <c r="C52" s="147">
        <v>5000</v>
      </c>
      <c r="D52" s="148">
        <v>2500.01</v>
      </c>
      <c r="E52" s="148">
        <v>571.43</v>
      </c>
      <c r="F52" s="148">
        <v>14994.76</v>
      </c>
      <c r="G52" s="147">
        <v>3977.2</v>
      </c>
      <c r="H52" s="123"/>
      <c r="I52" s="147">
        <v>176.43</v>
      </c>
      <c r="J52" s="148"/>
      <c r="K52" s="148"/>
      <c r="L52" s="145">
        <v>27219.83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53">
        <v>4899.57</v>
      </c>
      <c r="Z52" s="153">
        <v>408.3</v>
      </c>
      <c r="AA52" s="145"/>
      <c r="AB52" s="123"/>
      <c r="AC52" s="145">
        <v>19628.42</v>
      </c>
      <c r="AD52" s="153">
        <v>24936.29</v>
      </c>
      <c r="AE52" s="145">
        <v>2283.54</v>
      </c>
    </row>
    <row r="55" spans="1:31" ht="15.75">
      <c r="A55" s="26"/>
      <c r="B55" s="1"/>
      <c r="C55" s="24"/>
      <c r="D55" s="116"/>
      <c r="E55" s="116"/>
      <c r="F55" s="116"/>
      <c r="G55" s="116"/>
      <c r="H55" s="116"/>
      <c r="I55" s="116"/>
      <c r="J55" s="116"/>
      <c r="K55" s="116"/>
      <c r="L55" s="111"/>
      <c r="M55" s="112"/>
      <c r="N55" s="113"/>
      <c r="O55" s="114"/>
      <c r="P55" s="114"/>
      <c r="Q55" s="114"/>
      <c r="R55" s="115"/>
      <c r="S55" s="112"/>
      <c r="T55" s="113"/>
      <c r="U55" s="114"/>
      <c r="V55" s="114"/>
      <c r="W55" s="114"/>
      <c r="X55" s="115"/>
      <c r="Y55" s="29"/>
      <c r="Z55" s="59"/>
      <c r="AA55" s="59"/>
      <c r="AB55" s="59"/>
      <c r="AC55" s="59"/>
      <c r="AD55" s="59"/>
      <c r="AE55" s="59"/>
    </row>
    <row r="56" spans="1:31" ht="16.5" thickBot="1">
      <c r="A56" s="24" t="s">
        <v>36</v>
      </c>
      <c r="B56" s="166"/>
      <c r="C56" s="24"/>
      <c r="D56" s="116"/>
      <c r="E56" s="116"/>
      <c r="F56" s="116"/>
      <c r="G56" s="116"/>
      <c r="H56" s="116"/>
      <c r="I56" s="116"/>
      <c r="J56" s="116"/>
      <c r="K56" s="116"/>
      <c r="L56" s="111"/>
      <c r="M56" s="112"/>
      <c r="N56" s="113"/>
      <c r="O56" s="114"/>
      <c r="P56" s="114"/>
      <c r="Q56" s="114"/>
      <c r="R56" s="115"/>
      <c r="S56" s="112"/>
      <c r="T56" s="113"/>
      <c r="U56" s="114"/>
      <c r="V56" s="114"/>
      <c r="W56" s="114"/>
      <c r="X56" s="115"/>
      <c r="Y56" s="29"/>
      <c r="Z56" s="59"/>
      <c r="AA56" s="59"/>
      <c r="AB56" s="59"/>
      <c r="AC56" s="59"/>
      <c r="AD56" s="59"/>
      <c r="AE56" s="59"/>
    </row>
    <row r="57" spans="1:31" ht="48" thickBot="1">
      <c r="A57" s="117" t="s">
        <v>46</v>
      </c>
      <c r="B57" s="32" t="s">
        <v>0</v>
      </c>
      <c r="C57" s="121" t="s">
        <v>1</v>
      </c>
      <c r="D57" s="121" t="s">
        <v>2</v>
      </c>
      <c r="E57" s="121" t="s">
        <v>3</v>
      </c>
      <c r="F57" s="121" t="s">
        <v>32</v>
      </c>
      <c r="G57" s="121" t="s">
        <v>4</v>
      </c>
      <c r="H57" s="96" t="s">
        <v>37</v>
      </c>
      <c r="I57" s="96" t="s">
        <v>55</v>
      </c>
      <c r="J57" s="96"/>
      <c r="K57" s="96" t="s">
        <v>54</v>
      </c>
      <c r="L57" s="4" t="s">
        <v>5</v>
      </c>
      <c r="M57" s="37"/>
      <c r="N57" s="38"/>
      <c r="O57" s="39"/>
      <c r="P57" s="39"/>
      <c r="Q57" s="39"/>
      <c r="R57" s="40"/>
      <c r="S57" s="37"/>
      <c r="T57" s="38"/>
      <c r="U57" s="39"/>
      <c r="V57" s="39"/>
      <c r="W57" s="39"/>
      <c r="X57" s="40"/>
      <c r="Y57" s="96" t="s">
        <v>39</v>
      </c>
      <c r="Z57" s="96" t="s">
        <v>40</v>
      </c>
      <c r="AA57" s="96" t="s">
        <v>41</v>
      </c>
      <c r="AB57" s="96" t="s">
        <v>51</v>
      </c>
      <c r="AC57" s="96" t="s">
        <v>42</v>
      </c>
      <c r="AD57" s="96" t="s">
        <v>43</v>
      </c>
      <c r="AE57" s="125" t="s">
        <v>44</v>
      </c>
    </row>
    <row r="58" spans="1:31" ht="15.75">
      <c r="A58" s="102"/>
      <c r="B58" s="118" t="s">
        <v>61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20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105"/>
      <c r="Z58" s="105"/>
      <c r="AA58" s="105"/>
      <c r="AB58" s="105"/>
      <c r="AC58" s="105"/>
      <c r="AD58" s="105"/>
      <c r="AE58" s="105"/>
    </row>
    <row r="59" spans="1:31" ht="31.5">
      <c r="A59" s="141" t="s">
        <v>47</v>
      </c>
      <c r="B59" s="128" t="s">
        <v>38</v>
      </c>
      <c r="C59" s="129">
        <v>4917.39</v>
      </c>
      <c r="D59" s="129">
        <v>1032.66</v>
      </c>
      <c r="E59" s="129">
        <v>282.61</v>
      </c>
      <c r="F59" s="129"/>
      <c r="G59" s="129"/>
      <c r="H59" s="129">
        <v>2458.7</v>
      </c>
      <c r="I59" s="129">
        <v>235.13</v>
      </c>
      <c r="J59" s="129"/>
      <c r="K59" s="129"/>
      <c r="L59" s="149">
        <v>8926.49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31">
        <v>1606.77</v>
      </c>
      <c r="Z59" s="132">
        <v>133.9</v>
      </c>
      <c r="AA59" s="132">
        <v>89.26</v>
      </c>
      <c r="AB59" s="132"/>
      <c r="AC59" s="130">
        <v>1076.39</v>
      </c>
      <c r="AD59" s="132">
        <v>2906.32</v>
      </c>
      <c r="AE59" s="130">
        <v>6020.17</v>
      </c>
    </row>
    <row r="60" spans="1:31" ht="31.5">
      <c r="A60" s="142" t="s">
        <v>48</v>
      </c>
      <c r="B60" s="106" t="s">
        <v>49</v>
      </c>
      <c r="C60" s="144">
        <v>7000</v>
      </c>
      <c r="D60" s="124">
        <v>3150</v>
      </c>
      <c r="E60" s="129">
        <v>800</v>
      </c>
      <c r="F60" s="129"/>
      <c r="G60" s="129"/>
      <c r="H60" s="143"/>
      <c r="I60" s="129">
        <v>416</v>
      </c>
      <c r="J60" s="151"/>
      <c r="K60" s="129"/>
      <c r="L60" s="149">
        <v>11366</v>
      </c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9">
        <v>2045.88</v>
      </c>
      <c r="Z60" s="129">
        <v>170.49</v>
      </c>
      <c r="AA60" s="129">
        <v>113.66</v>
      </c>
      <c r="AB60" s="129">
        <v>50</v>
      </c>
      <c r="AC60" s="130">
        <v>4598.98</v>
      </c>
      <c r="AD60" s="129">
        <v>6979.01</v>
      </c>
      <c r="AE60" s="130">
        <v>4386.99</v>
      </c>
    </row>
    <row r="61" spans="1:31" ht="31.5">
      <c r="A61" s="142" t="s">
        <v>52</v>
      </c>
      <c r="B61" s="106" t="s">
        <v>49</v>
      </c>
      <c r="C61" s="147">
        <v>7000</v>
      </c>
      <c r="D61" s="148">
        <v>3500</v>
      </c>
      <c r="E61" s="154">
        <v>800</v>
      </c>
      <c r="F61" s="123"/>
      <c r="G61" s="147"/>
      <c r="H61" s="123"/>
      <c r="I61" s="154">
        <v>416</v>
      </c>
      <c r="J61" s="148"/>
      <c r="K61" s="148"/>
      <c r="L61" s="152">
        <v>11716</v>
      </c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54">
        <v>2108.88</v>
      </c>
      <c r="Z61" s="154">
        <v>175.74</v>
      </c>
      <c r="AA61" s="154"/>
      <c r="AB61" s="123"/>
      <c r="AC61" s="154">
        <v>4745.99</v>
      </c>
      <c r="AD61" s="154">
        <v>7030.61</v>
      </c>
      <c r="AE61" s="154">
        <v>4685.39</v>
      </c>
    </row>
    <row r="64" spans="1:31" ht="15.75">
      <c r="A64" s="26"/>
      <c r="B64" s="1"/>
      <c r="C64" s="24"/>
      <c r="D64" s="116"/>
      <c r="E64" s="116"/>
      <c r="F64" s="116"/>
      <c r="G64" s="116"/>
      <c r="H64" s="116"/>
      <c r="I64" s="116"/>
      <c r="J64" s="116"/>
      <c r="K64" s="116"/>
      <c r="L64" s="111"/>
      <c r="M64" s="112"/>
      <c r="N64" s="113"/>
      <c r="O64" s="114"/>
      <c r="P64" s="114"/>
      <c r="Q64" s="114"/>
      <c r="R64" s="115"/>
      <c r="S64" s="112"/>
      <c r="T64" s="113"/>
      <c r="U64" s="114"/>
      <c r="V64" s="114"/>
      <c r="W64" s="114"/>
      <c r="X64" s="115"/>
      <c r="Y64" s="29"/>
      <c r="Z64" s="59"/>
      <c r="AA64" s="59"/>
      <c r="AB64" s="59"/>
      <c r="AC64" s="59"/>
      <c r="AD64" s="59"/>
      <c r="AE64" s="59"/>
    </row>
    <row r="65" spans="1:31" ht="16.5" thickBot="1">
      <c r="A65" s="24" t="s">
        <v>36</v>
      </c>
      <c r="B65" s="166"/>
      <c r="C65" s="24"/>
      <c r="D65" s="116"/>
      <c r="E65" s="116"/>
      <c r="F65" s="116"/>
      <c r="G65" s="116"/>
      <c r="H65" s="116"/>
      <c r="I65" s="116"/>
      <c r="J65" s="116"/>
      <c r="K65" s="116"/>
      <c r="L65" s="111"/>
      <c r="M65" s="112"/>
      <c r="N65" s="113"/>
      <c r="O65" s="114"/>
      <c r="P65" s="114"/>
      <c r="Q65" s="114"/>
      <c r="R65" s="115"/>
      <c r="S65" s="112"/>
      <c r="T65" s="113"/>
      <c r="U65" s="114"/>
      <c r="V65" s="114"/>
      <c r="W65" s="114"/>
      <c r="X65" s="115"/>
      <c r="Y65" s="29"/>
      <c r="Z65" s="59"/>
      <c r="AA65" s="59"/>
      <c r="AB65" s="59"/>
      <c r="AC65" s="59"/>
      <c r="AD65" s="59"/>
      <c r="AE65" s="59"/>
    </row>
    <row r="66" spans="1:31" ht="48" thickBot="1">
      <c r="A66" s="117" t="s">
        <v>46</v>
      </c>
      <c r="B66" s="32" t="s">
        <v>0</v>
      </c>
      <c r="C66" s="121" t="s">
        <v>1</v>
      </c>
      <c r="D66" s="121" t="s">
        <v>2</v>
      </c>
      <c r="E66" s="121" t="s">
        <v>3</v>
      </c>
      <c r="F66" s="121" t="s">
        <v>32</v>
      </c>
      <c r="G66" s="121" t="s">
        <v>4</v>
      </c>
      <c r="H66" s="96" t="s">
        <v>37</v>
      </c>
      <c r="I66" s="96" t="s">
        <v>55</v>
      </c>
      <c r="J66" s="96"/>
      <c r="K66" s="96" t="s">
        <v>54</v>
      </c>
      <c r="L66" s="4" t="s">
        <v>5</v>
      </c>
      <c r="M66" s="37"/>
      <c r="N66" s="38"/>
      <c r="O66" s="39"/>
      <c r="P66" s="39"/>
      <c r="Q66" s="39"/>
      <c r="R66" s="40"/>
      <c r="S66" s="37"/>
      <c r="T66" s="38"/>
      <c r="U66" s="39"/>
      <c r="V66" s="39"/>
      <c r="W66" s="39"/>
      <c r="X66" s="40"/>
      <c r="Y66" s="96" t="s">
        <v>39</v>
      </c>
      <c r="Z66" s="96" t="s">
        <v>40</v>
      </c>
      <c r="AA66" s="96" t="s">
        <v>41</v>
      </c>
      <c r="AB66" s="96" t="s">
        <v>51</v>
      </c>
      <c r="AC66" s="96" t="s">
        <v>42</v>
      </c>
      <c r="AD66" s="96" t="s">
        <v>43</v>
      </c>
      <c r="AE66" s="125" t="s">
        <v>44</v>
      </c>
    </row>
    <row r="67" spans="1:31" ht="15.75">
      <c r="A67" s="102"/>
      <c r="B67" s="118" t="s">
        <v>62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20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05"/>
      <c r="Z67" s="105"/>
      <c r="AA67" s="105"/>
      <c r="AB67" s="105"/>
      <c r="AC67" s="105"/>
      <c r="AD67" s="105"/>
      <c r="AE67" s="105"/>
    </row>
    <row r="68" spans="1:31" ht="31.5">
      <c r="A68" s="141" t="s">
        <v>47</v>
      </c>
      <c r="B68" s="128" t="s">
        <v>38</v>
      </c>
      <c r="C68" s="129">
        <v>8700</v>
      </c>
      <c r="D68" s="129">
        <v>1827</v>
      </c>
      <c r="E68" s="129">
        <v>500</v>
      </c>
      <c r="F68" s="129"/>
      <c r="G68" s="129"/>
      <c r="H68" s="129">
        <v>4350</v>
      </c>
      <c r="I68" s="129">
        <v>416</v>
      </c>
      <c r="J68" s="129"/>
      <c r="K68" s="129"/>
      <c r="L68" s="149">
        <v>15793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55">
        <v>2842.74</v>
      </c>
      <c r="Z68" s="132">
        <v>236.9</v>
      </c>
      <c r="AA68" s="132">
        <v>157.93</v>
      </c>
      <c r="AB68" s="132"/>
      <c r="AC68" s="130">
        <v>6580.74</v>
      </c>
      <c r="AD68" s="132">
        <v>9818.31</v>
      </c>
      <c r="AE68" s="130">
        <v>5974.69</v>
      </c>
    </row>
    <row r="69" spans="1:31" ht="31.5">
      <c r="A69" s="142" t="s">
        <v>48</v>
      </c>
      <c r="B69" s="106" t="s">
        <v>49</v>
      </c>
      <c r="C69" s="144">
        <v>7000</v>
      </c>
      <c r="D69" s="107">
        <v>3150</v>
      </c>
      <c r="E69" s="129">
        <v>800</v>
      </c>
      <c r="F69" s="129"/>
      <c r="G69" s="129"/>
      <c r="H69" s="143"/>
      <c r="I69" s="129">
        <v>416</v>
      </c>
      <c r="J69" s="151"/>
      <c r="K69" s="129"/>
      <c r="L69" s="149">
        <v>11366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50">
        <v>2045.88</v>
      </c>
      <c r="Z69" s="129">
        <v>170.49</v>
      </c>
      <c r="AA69" s="129">
        <v>113.66</v>
      </c>
      <c r="AB69" s="129">
        <v>50</v>
      </c>
      <c r="AC69" s="130">
        <v>4407.37</v>
      </c>
      <c r="AD69" s="129">
        <v>6787.4</v>
      </c>
      <c r="AE69" s="130">
        <v>4578.6</v>
      </c>
    </row>
    <row r="70" spans="1:31" ht="31.5">
      <c r="A70" s="142" t="s">
        <v>52</v>
      </c>
      <c r="B70" s="106" t="s">
        <v>49</v>
      </c>
      <c r="C70" s="147">
        <v>7000</v>
      </c>
      <c r="D70" s="154">
        <v>3500</v>
      </c>
      <c r="E70" s="154">
        <v>800</v>
      </c>
      <c r="F70" s="123"/>
      <c r="G70" s="147"/>
      <c r="H70" s="123"/>
      <c r="I70" s="154">
        <v>416</v>
      </c>
      <c r="J70" s="148"/>
      <c r="K70" s="148"/>
      <c r="L70" s="152">
        <v>11716</v>
      </c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56">
        <v>2108.88</v>
      </c>
      <c r="Z70" s="107">
        <v>175.74</v>
      </c>
      <c r="AA70" s="123"/>
      <c r="AB70" s="123"/>
      <c r="AC70" s="108">
        <v>4548.25</v>
      </c>
      <c r="AD70" s="157">
        <v>6832.87</v>
      </c>
      <c r="AE70" s="157">
        <v>4883.13</v>
      </c>
    </row>
    <row r="74" spans="1:30" ht="15.75">
      <c r="A74" s="26"/>
      <c r="B74" s="1"/>
      <c r="C74" s="24"/>
      <c r="D74" s="116"/>
      <c r="E74" s="116"/>
      <c r="F74" s="116"/>
      <c r="G74" s="116"/>
      <c r="H74" s="116"/>
      <c r="I74" s="116"/>
      <c r="J74" s="116"/>
      <c r="K74" s="116"/>
      <c r="L74" s="111"/>
      <c r="M74" s="112"/>
      <c r="N74" s="113"/>
      <c r="O74" s="114"/>
      <c r="P74" s="114"/>
      <c r="Q74" s="114"/>
      <c r="R74" s="115"/>
      <c r="S74" s="112"/>
      <c r="T74" s="113"/>
      <c r="U74" s="114"/>
      <c r="V74" s="114"/>
      <c r="W74" s="114"/>
      <c r="X74" s="115"/>
      <c r="Y74" s="29"/>
      <c r="Z74" s="59"/>
      <c r="AA74" s="59"/>
      <c r="AB74" s="59"/>
      <c r="AC74" s="59"/>
      <c r="AD74" s="59"/>
    </row>
    <row r="75" spans="1:30" ht="16.5" thickBot="1">
      <c r="A75" s="24" t="s">
        <v>36</v>
      </c>
      <c r="B75" s="166"/>
      <c r="C75" s="24"/>
      <c r="D75" s="116"/>
      <c r="E75" s="116"/>
      <c r="F75" s="116"/>
      <c r="G75" s="116"/>
      <c r="H75" s="116"/>
      <c r="I75" s="116"/>
      <c r="J75" s="116"/>
      <c r="K75" s="116"/>
      <c r="L75" s="111"/>
      <c r="M75" s="112"/>
      <c r="N75" s="113"/>
      <c r="O75" s="114"/>
      <c r="P75" s="114"/>
      <c r="Q75" s="114"/>
      <c r="R75" s="115"/>
      <c r="S75" s="112"/>
      <c r="T75" s="113"/>
      <c r="U75" s="114"/>
      <c r="V75" s="114"/>
      <c r="W75" s="114"/>
      <c r="X75" s="115"/>
      <c r="Y75" s="29"/>
      <c r="Z75" s="59"/>
      <c r="AA75" s="59"/>
      <c r="AB75" s="59"/>
      <c r="AC75" s="59"/>
      <c r="AD75" s="59"/>
    </row>
    <row r="76" spans="1:31" ht="79.5" thickBot="1">
      <c r="A76" s="117" t="s">
        <v>46</v>
      </c>
      <c r="B76" s="32" t="s">
        <v>0</v>
      </c>
      <c r="C76" s="121" t="s">
        <v>1</v>
      </c>
      <c r="D76" s="121" t="s">
        <v>2</v>
      </c>
      <c r="E76" s="121" t="s">
        <v>3</v>
      </c>
      <c r="F76" s="121" t="s">
        <v>32</v>
      </c>
      <c r="G76" s="121" t="s">
        <v>4</v>
      </c>
      <c r="H76" s="96" t="s">
        <v>37</v>
      </c>
      <c r="I76" s="96" t="s">
        <v>55</v>
      </c>
      <c r="J76" s="96" t="s">
        <v>64</v>
      </c>
      <c r="K76" s="96" t="s">
        <v>54</v>
      </c>
      <c r="L76" s="4" t="s">
        <v>5</v>
      </c>
      <c r="M76" s="37"/>
      <c r="N76" s="38"/>
      <c r="O76" s="39"/>
      <c r="P76" s="39"/>
      <c r="Q76" s="39"/>
      <c r="R76" s="40"/>
      <c r="S76" s="37"/>
      <c r="T76" s="38"/>
      <c r="U76" s="39"/>
      <c r="V76" s="39"/>
      <c r="W76" s="39"/>
      <c r="X76" s="40"/>
      <c r="Y76" s="96" t="s">
        <v>39</v>
      </c>
      <c r="Z76" s="96" t="s">
        <v>40</v>
      </c>
      <c r="AA76" s="96" t="s">
        <v>41</v>
      </c>
      <c r="AB76" s="96" t="s">
        <v>51</v>
      </c>
      <c r="AC76" s="158" t="s">
        <v>42</v>
      </c>
      <c r="AD76" s="96" t="s">
        <v>43</v>
      </c>
      <c r="AE76" s="125" t="s">
        <v>44</v>
      </c>
    </row>
    <row r="77" spans="1:31" ht="15.75">
      <c r="A77" s="102"/>
      <c r="B77" s="118" t="s">
        <v>63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20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105"/>
      <c r="Z77" s="105"/>
      <c r="AA77" s="105"/>
      <c r="AB77" s="105"/>
      <c r="AC77" s="105"/>
      <c r="AD77" s="161"/>
      <c r="AE77" s="123"/>
    </row>
    <row r="78" spans="1:31" ht="31.5">
      <c r="A78" s="141" t="s">
        <v>47</v>
      </c>
      <c r="B78" s="128" t="s">
        <v>38</v>
      </c>
      <c r="C78" s="129">
        <v>8700</v>
      </c>
      <c r="D78" s="129">
        <v>1827</v>
      </c>
      <c r="E78" s="129">
        <v>500</v>
      </c>
      <c r="F78" s="129"/>
      <c r="G78" s="129"/>
      <c r="H78" s="129">
        <v>4350</v>
      </c>
      <c r="I78" s="129">
        <v>416</v>
      </c>
      <c r="J78" s="129">
        <v>15891.1</v>
      </c>
      <c r="K78" s="129"/>
      <c r="L78" s="149">
        <v>31684.1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55">
        <v>5703.14</v>
      </c>
      <c r="Z78" s="132">
        <v>475.26</v>
      </c>
      <c r="AA78" s="132">
        <v>316.84</v>
      </c>
      <c r="AB78" s="132"/>
      <c r="AC78" s="159">
        <v>5894.54</v>
      </c>
      <c r="AD78" s="162">
        <v>12389.78</v>
      </c>
      <c r="AE78" s="162">
        <v>19294.32</v>
      </c>
    </row>
    <row r="79" spans="1:31" ht="31.5">
      <c r="A79" s="142" t="s">
        <v>48</v>
      </c>
      <c r="B79" s="106" t="s">
        <v>49</v>
      </c>
      <c r="C79" s="144">
        <v>4333.33</v>
      </c>
      <c r="D79" s="107">
        <v>1950.01</v>
      </c>
      <c r="E79" s="129">
        <v>495.24</v>
      </c>
      <c r="F79" s="129"/>
      <c r="G79" s="129">
        <v>4458.4</v>
      </c>
      <c r="H79" s="143"/>
      <c r="I79" s="129">
        <v>257.52</v>
      </c>
      <c r="J79" s="129">
        <v>11366</v>
      </c>
      <c r="K79" s="129"/>
      <c r="L79" s="149">
        <v>22860.5</v>
      </c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50">
        <v>4114.89</v>
      </c>
      <c r="Z79" s="129">
        <v>342.91</v>
      </c>
      <c r="AA79" s="129">
        <v>228.61</v>
      </c>
      <c r="AB79" s="129">
        <v>50</v>
      </c>
      <c r="AC79" s="159">
        <v>6527.27</v>
      </c>
      <c r="AD79" s="107">
        <v>11263.68</v>
      </c>
      <c r="AE79" s="162">
        <v>11596.82</v>
      </c>
    </row>
    <row r="80" spans="1:31" ht="31.5">
      <c r="A80" s="142" t="s">
        <v>52</v>
      </c>
      <c r="B80" s="106" t="s">
        <v>49</v>
      </c>
      <c r="C80" s="147">
        <v>7000</v>
      </c>
      <c r="D80" s="154">
        <v>3500</v>
      </c>
      <c r="E80" s="154">
        <v>800</v>
      </c>
      <c r="F80" s="123"/>
      <c r="G80" s="147"/>
      <c r="H80" s="123"/>
      <c r="I80" s="154">
        <v>416</v>
      </c>
      <c r="J80" s="165">
        <v>11716</v>
      </c>
      <c r="K80" s="148"/>
      <c r="L80" s="152">
        <v>23432</v>
      </c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56">
        <v>4217.76</v>
      </c>
      <c r="Z80" s="107">
        <v>351.48</v>
      </c>
      <c r="AA80" s="123"/>
      <c r="AB80" s="123"/>
      <c r="AC80" s="160">
        <v>4331.66</v>
      </c>
      <c r="AD80" s="157">
        <v>8900</v>
      </c>
      <c r="AE80" s="157">
        <v>14531.1</v>
      </c>
    </row>
    <row r="83" spans="1:30" ht="15.75">
      <c r="A83" s="26"/>
      <c r="B83" s="1"/>
      <c r="C83" s="24"/>
      <c r="D83" s="116"/>
      <c r="E83" s="116"/>
      <c r="F83" s="116"/>
      <c r="G83" s="116"/>
      <c r="H83" s="116"/>
      <c r="I83" s="116"/>
      <c r="J83" s="116"/>
      <c r="K83" s="116"/>
      <c r="L83" s="111"/>
      <c r="M83" s="112"/>
      <c r="N83" s="113"/>
      <c r="O83" s="114"/>
      <c r="P83" s="114"/>
      <c r="Q83" s="114"/>
      <c r="R83" s="115"/>
      <c r="S83" s="112"/>
      <c r="T83" s="113"/>
      <c r="U83" s="114"/>
      <c r="V83" s="114"/>
      <c r="W83" s="114"/>
      <c r="X83" s="115"/>
      <c r="Y83" s="29"/>
      <c r="Z83" s="59"/>
      <c r="AA83" s="59"/>
      <c r="AB83" s="59"/>
      <c r="AC83" s="59"/>
      <c r="AD83" s="59"/>
    </row>
    <row r="84" spans="1:30" ht="16.5" thickBot="1">
      <c r="A84" s="24" t="s">
        <v>36</v>
      </c>
      <c r="B84" s="166"/>
      <c r="C84" s="24"/>
      <c r="D84" s="116"/>
      <c r="E84" s="116"/>
      <c r="F84" s="116"/>
      <c r="G84" s="116"/>
      <c r="H84" s="116"/>
      <c r="I84" s="116"/>
      <c r="J84" s="116"/>
      <c r="K84" s="116"/>
      <c r="L84" s="111"/>
      <c r="M84" s="112"/>
      <c r="N84" s="113"/>
      <c r="O84" s="114"/>
      <c r="P84" s="114"/>
      <c r="Q84" s="114"/>
      <c r="R84" s="115"/>
      <c r="S84" s="112"/>
      <c r="T84" s="113"/>
      <c r="U84" s="114"/>
      <c r="V84" s="114"/>
      <c r="W84" s="114"/>
      <c r="X84" s="115"/>
      <c r="Y84" s="29"/>
      <c r="Z84" s="59"/>
      <c r="AA84" s="59"/>
      <c r="AB84" s="59"/>
      <c r="AC84" s="59"/>
      <c r="AD84" s="59"/>
    </row>
    <row r="85" spans="1:31" ht="79.5" thickBot="1">
      <c r="A85" s="117" t="s">
        <v>46</v>
      </c>
      <c r="B85" s="32" t="s">
        <v>0</v>
      </c>
      <c r="C85" s="121" t="s">
        <v>1</v>
      </c>
      <c r="D85" s="121" t="s">
        <v>2</v>
      </c>
      <c r="E85" s="121" t="s">
        <v>3</v>
      </c>
      <c r="F85" s="121" t="s">
        <v>32</v>
      </c>
      <c r="G85" s="121" t="s">
        <v>4</v>
      </c>
      <c r="H85" s="96" t="s">
        <v>37</v>
      </c>
      <c r="I85" s="96" t="s">
        <v>55</v>
      </c>
      <c r="J85" s="96" t="s">
        <v>64</v>
      </c>
      <c r="K85" s="96" t="s">
        <v>54</v>
      </c>
      <c r="L85" s="4" t="s">
        <v>5</v>
      </c>
      <c r="M85" s="37"/>
      <c r="N85" s="38"/>
      <c r="O85" s="39"/>
      <c r="P85" s="39"/>
      <c r="Q85" s="39"/>
      <c r="R85" s="40"/>
      <c r="S85" s="37"/>
      <c r="T85" s="38"/>
      <c r="U85" s="39"/>
      <c r="V85" s="39"/>
      <c r="W85" s="39"/>
      <c r="X85" s="40"/>
      <c r="Y85" s="96" t="s">
        <v>39</v>
      </c>
      <c r="Z85" s="96" t="s">
        <v>40</v>
      </c>
      <c r="AA85" s="96" t="s">
        <v>41</v>
      </c>
      <c r="AB85" s="96" t="s">
        <v>51</v>
      </c>
      <c r="AC85" s="158" t="s">
        <v>42</v>
      </c>
      <c r="AD85" s="96" t="s">
        <v>43</v>
      </c>
      <c r="AE85" s="125" t="s">
        <v>44</v>
      </c>
    </row>
    <row r="86" spans="1:31" ht="15.75">
      <c r="A86" s="102"/>
      <c r="B86" s="118" t="s">
        <v>65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20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105"/>
      <c r="Z86" s="105"/>
      <c r="AA86" s="105"/>
      <c r="AB86" s="105"/>
      <c r="AC86" s="105"/>
      <c r="AD86" s="161"/>
      <c r="AE86" s="123"/>
    </row>
    <row r="87" spans="1:31" ht="31.5">
      <c r="A87" s="141" t="s">
        <v>47</v>
      </c>
      <c r="B87" s="128" t="s">
        <v>38</v>
      </c>
      <c r="C87" s="129">
        <v>8700</v>
      </c>
      <c r="D87" s="129">
        <v>1827</v>
      </c>
      <c r="E87" s="129">
        <v>500</v>
      </c>
      <c r="F87" s="129"/>
      <c r="G87" s="129"/>
      <c r="H87" s="129">
        <v>4350</v>
      </c>
      <c r="I87" s="129">
        <v>525.5</v>
      </c>
      <c r="J87" s="129"/>
      <c r="K87" s="129"/>
      <c r="L87" s="149">
        <v>15902.5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55">
        <v>5703.14</v>
      </c>
      <c r="Z87" s="132">
        <v>475.26</v>
      </c>
      <c r="AA87" s="132">
        <v>316.84</v>
      </c>
      <c r="AB87" s="132"/>
      <c r="AC87" s="159">
        <v>5894.54</v>
      </c>
      <c r="AD87" s="162">
        <v>12389.78</v>
      </c>
      <c r="AE87" s="162">
        <v>19294.32</v>
      </c>
    </row>
    <row r="88" spans="1:31" ht="31.5">
      <c r="A88" s="142" t="s">
        <v>48</v>
      </c>
      <c r="B88" s="106" t="s">
        <v>49</v>
      </c>
      <c r="C88" s="144">
        <v>7000</v>
      </c>
      <c r="D88" s="107">
        <v>3150</v>
      </c>
      <c r="E88" s="129">
        <v>800</v>
      </c>
      <c r="F88" s="129"/>
      <c r="G88" s="129"/>
      <c r="H88" s="143"/>
      <c r="I88" s="129">
        <v>525.5</v>
      </c>
      <c r="J88" s="129"/>
      <c r="K88" s="129"/>
      <c r="L88" s="149">
        <v>11475.5</v>
      </c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50">
        <v>4114.89</v>
      </c>
      <c r="Z88" s="129">
        <v>342.91</v>
      </c>
      <c r="AA88" s="129">
        <v>228.61</v>
      </c>
      <c r="AB88" s="129">
        <v>50</v>
      </c>
      <c r="AC88" s="159">
        <v>6527.27</v>
      </c>
      <c r="AD88" s="107">
        <v>11263.68</v>
      </c>
      <c r="AE88" s="162">
        <v>11596.82</v>
      </c>
    </row>
    <row r="89" spans="1:31" ht="31.5">
      <c r="A89" s="142" t="s">
        <v>52</v>
      </c>
      <c r="B89" s="106" t="s">
        <v>49</v>
      </c>
      <c r="C89" s="147">
        <v>7000</v>
      </c>
      <c r="D89" s="154">
        <v>3500</v>
      </c>
      <c r="E89" s="154">
        <v>800</v>
      </c>
      <c r="F89" s="123"/>
      <c r="G89" s="147"/>
      <c r="H89" s="123"/>
      <c r="I89" s="154">
        <v>525.5</v>
      </c>
      <c r="J89" s="148"/>
      <c r="K89" s="148"/>
      <c r="L89" s="152">
        <v>11825.5</v>
      </c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56">
        <v>4217.76</v>
      </c>
      <c r="Z89" s="107">
        <v>351.48</v>
      </c>
      <c r="AA89" s="123"/>
      <c r="AB89" s="123"/>
      <c r="AC89" s="160">
        <v>4331.66</v>
      </c>
      <c r="AD89" s="157">
        <v>8900</v>
      </c>
      <c r="AE89" s="157">
        <v>14531.1</v>
      </c>
    </row>
    <row r="92" spans="1:30" ht="15.75">
      <c r="A92" s="26"/>
      <c r="B92" s="1"/>
      <c r="C92" s="24"/>
      <c r="D92" s="116"/>
      <c r="E92" s="116"/>
      <c r="F92" s="116"/>
      <c r="G92" s="116"/>
      <c r="H92" s="116"/>
      <c r="I92" s="116"/>
      <c r="J92" s="116"/>
      <c r="K92" s="116"/>
      <c r="L92" s="111"/>
      <c r="M92" s="112"/>
      <c r="N92" s="113"/>
      <c r="O92" s="114"/>
      <c r="P92" s="114"/>
      <c r="Q92" s="114"/>
      <c r="R92" s="115"/>
      <c r="S92" s="112"/>
      <c r="T92" s="113"/>
      <c r="U92" s="114"/>
      <c r="V92" s="114"/>
      <c r="W92" s="114"/>
      <c r="X92" s="115"/>
      <c r="Y92" s="29"/>
      <c r="Z92" s="59"/>
      <c r="AA92" s="59"/>
      <c r="AB92" s="59"/>
      <c r="AC92" s="59"/>
      <c r="AD92" s="59"/>
    </row>
    <row r="93" spans="1:30" ht="16.5" thickBot="1">
      <c r="A93" s="24" t="s">
        <v>36</v>
      </c>
      <c r="B93" s="166"/>
      <c r="C93" s="24"/>
      <c r="D93" s="116"/>
      <c r="E93" s="116"/>
      <c r="F93" s="116"/>
      <c r="G93" s="116"/>
      <c r="H93" s="116"/>
      <c r="I93" s="116"/>
      <c r="J93" s="116"/>
      <c r="K93" s="116"/>
      <c r="L93" s="111"/>
      <c r="M93" s="112"/>
      <c r="N93" s="113"/>
      <c r="O93" s="114"/>
      <c r="P93" s="114"/>
      <c r="Q93" s="114"/>
      <c r="R93" s="115"/>
      <c r="S93" s="112"/>
      <c r="T93" s="113"/>
      <c r="U93" s="114"/>
      <c r="V93" s="114"/>
      <c r="W93" s="114"/>
      <c r="X93" s="115"/>
      <c r="Y93" s="29"/>
      <c r="Z93" s="59"/>
      <c r="AA93" s="59"/>
      <c r="AB93" s="59"/>
      <c r="AC93" s="59"/>
      <c r="AD93" s="59"/>
    </row>
    <row r="94" spans="1:31" ht="79.5" thickBot="1">
      <c r="A94" s="117" t="s">
        <v>46</v>
      </c>
      <c r="B94" s="32" t="s">
        <v>0</v>
      </c>
      <c r="C94" s="121" t="s">
        <v>1</v>
      </c>
      <c r="D94" s="121" t="s">
        <v>2</v>
      </c>
      <c r="E94" s="121" t="s">
        <v>3</v>
      </c>
      <c r="F94" s="121" t="s">
        <v>32</v>
      </c>
      <c r="G94" s="121" t="s">
        <v>4</v>
      </c>
      <c r="H94" s="96" t="s">
        <v>37</v>
      </c>
      <c r="I94" s="96" t="s">
        <v>55</v>
      </c>
      <c r="J94" s="96" t="s">
        <v>64</v>
      </c>
      <c r="K94" s="96" t="s">
        <v>58</v>
      </c>
      <c r="L94" s="4" t="s">
        <v>5</v>
      </c>
      <c r="M94" s="37"/>
      <c r="N94" s="38"/>
      <c r="O94" s="39"/>
      <c r="P94" s="39"/>
      <c r="Q94" s="39"/>
      <c r="R94" s="40"/>
      <c r="S94" s="37"/>
      <c r="T94" s="38"/>
      <c r="U94" s="39"/>
      <c r="V94" s="39"/>
      <c r="W94" s="39"/>
      <c r="X94" s="40"/>
      <c r="Y94" s="96" t="s">
        <v>39</v>
      </c>
      <c r="Z94" s="96" t="s">
        <v>40</v>
      </c>
      <c r="AA94" s="96" t="s">
        <v>41</v>
      </c>
      <c r="AB94" s="96" t="s">
        <v>51</v>
      </c>
      <c r="AC94" s="158" t="s">
        <v>42</v>
      </c>
      <c r="AD94" s="96" t="s">
        <v>43</v>
      </c>
      <c r="AE94" s="125" t="s">
        <v>44</v>
      </c>
    </row>
    <row r="95" spans="1:31" ht="15.75">
      <c r="A95" s="102"/>
      <c r="B95" s="118" t="s">
        <v>66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20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105"/>
      <c r="Z95" s="105"/>
      <c r="AA95" s="105"/>
      <c r="AB95" s="105"/>
      <c r="AC95" s="105"/>
      <c r="AD95" s="161"/>
      <c r="AE95" s="123"/>
    </row>
    <row r="96" spans="1:31" ht="31.5">
      <c r="A96" s="141" t="s">
        <v>47</v>
      </c>
      <c r="B96" s="128" t="s">
        <v>38</v>
      </c>
      <c r="C96" s="129">
        <v>8700</v>
      </c>
      <c r="D96" s="129">
        <v>1827</v>
      </c>
      <c r="E96" s="129">
        <v>500</v>
      </c>
      <c r="F96" s="129"/>
      <c r="G96" s="129"/>
      <c r="H96" s="129">
        <v>4350</v>
      </c>
      <c r="I96" s="129">
        <v>542.17</v>
      </c>
      <c r="J96" s="129"/>
      <c r="K96" s="129">
        <v>8700</v>
      </c>
      <c r="L96" s="149">
        <v>24619.17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55">
        <v>4431.45</v>
      </c>
      <c r="Z96" s="132">
        <v>369.29</v>
      </c>
      <c r="AA96" s="132">
        <v>246.19</v>
      </c>
      <c r="AB96" s="132"/>
      <c r="AC96" s="159"/>
      <c r="AD96" s="162">
        <v>5046.93</v>
      </c>
      <c r="AE96" s="162">
        <v>19572.24</v>
      </c>
    </row>
    <row r="97" spans="1:31" ht="31.5">
      <c r="A97" s="142" t="s">
        <v>48</v>
      </c>
      <c r="B97" s="106" t="s">
        <v>49</v>
      </c>
      <c r="C97" s="144">
        <v>7000</v>
      </c>
      <c r="D97" s="107">
        <v>3188.18</v>
      </c>
      <c r="E97" s="129">
        <v>800</v>
      </c>
      <c r="F97" s="129"/>
      <c r="G97" s="129"/>
      <c r="H97" s="163">
        <v>3500</v>
      </c>
      <c r="I97" s="129">
        <v>542.17</v>
      </c>
      <c r="J97" s="129"/>
      <c r="K97" s="129">
        <v>7000</v>
      </c>
      <c r="L97" s="149">
        <v>22030.35</v>
      </c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50">
        <v>3965.46</v>
      </c>
      <c r="Z97" s="129">
        <v>330.46</v>
      </c>
      <c r="AA97" s="129">
        <v>220.3</v>
      </c>
      <c r="AB97" s="129">
        <v>50</v>
      </c>
      <c r="AC97" s="159"/>
      <c r="AD97" s="107">
        <v>4566.22</v>
      </c>
      <c r="AE97" s="162">
        <v>17464.13</v>
      </c>
    </row>
    <row r="98" spans="1:31" ht="31.5">
      <c r="A98" s="142" t="s">
        <v>52</v>
      </c>
      <c r="B98" s="106" t="s">
        <v>49</v>
      </c>
      <c r="C98" s="147">
        <v>7000</v>
      </c>
      <c r="D98" s="154">
        <v>3500</v>
      </c>
      <c r="E98" s="154">
        <v>800</v>
      </c>
      <c r="F98" s="123"/>
      <c r="G98" s="147"/>
      <c r="H98" s="164">
        <v>3500</v>
      </c>
      <c r="I98" s="154">
        <v>542.17</v>
      </c>
      <c r="J98" s="148"/>
      <c r="K98" s="154">
        <v>7000</v>
      </c>
      <c r="L98" s="152">
        <v>22342.17</v>
      </c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56">
        <v>4021.59</v>
      </c>
      <c r="Z98" s="107">
        <v>335.13</v>
      </c>
      <c r="AA98" s="123"/>
      <c r="AB98" s="123"/>
      <c r="AC98" s="160"/>
      <c r="AD98" s="157">
        <v>4356.72</v>
      </c>
      <c r="AE98" s="157">
        <v>17985.45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U252121</dc:creator>
  <cp:keywords/>
  <dc:description/>
  <cp:lastModifiedBy>Пользователь Windows</cp:lastModifiedBy>
  <cp:lastPrinted>2021-12-23T14:42:01Z</cp:lastPrinted>
  <dcterms:created xsi:type="dcterms:W3CDTF">2021-12-13T11:02:58Z</dcterms:created>
  <dcterms:modified xsi:type="dcterms:W3CDTF">2023-01-03T07:05:01Z</dcterms:modified>
  <cp:category/>
  <cp:version/>
  <cp:contentType/>
  <cp:contentStatus/>
</cp:coreProperties>
</file>